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5120" windowHeight="8010"/>
  </bookViews>
  <sheets>
    <sheet name="CUADRO ECONOMICO" sheetId="1" r:id="rId1"/>
  </sheets>
  <definedNames>
    <definedName name="_xlnm._FilterDatabase" localSheetId="0" hidden="1">'CUADRO ECONOMICO'!$A$2:$Y$98</definedName>
    <definedName name="DATOS">#REF!</definedName>
    <definedName name="DATOS1">#REF!</definedName>
  </definedNames>
  <calcPr calcId="145621"/>
</workbook>
</file>

<file path=xl/calcChain.xml><?xml version="1.0" encoding="utf-8"?>
<calcChain xmlns="http://schemas.openxmlformats.org/spreadsheetml/2006/main">
  <c r="I98" i="1" l="1"/>
  <c r="J98" i="1" s="1"/>
  <c r="K98" i="1" s="1"/>
  <c r="L98" i="1" s="1"/>
  <c r="I97" i="1"/>
  <c r="J97" i="1" s="1"/>
  <c r="I96" i="1"/>
  <c r="J96" i="1" s="1"/>
  <c r="I95" i="1"/>
  <c r="J95" i="1" s="1"/>
  <c r="I94" i="1"/>
  <c r="J94" i="1" s="1"/>
  <c r="I93" i="1"/>
  <c r="J93" i="1" s="1"/>
  <c r="Y93" i="1" s="1"/>
  <c r="I92" i="1"/>
  <c r="J92" i="1" s="1"/>
  <c r="I91" i="1"/>
  <c r="J91" i="1" s="1"/>
  <c r="I90" i="1"/>
  <c r="J90" i="1" s="1"/>
  <c r="I89" i="1"/>
  <c r="J89" i="1" s="1"/>
  <c r="I88" i="1"/>
  <c r="J88" i="1" s="1"/>
  <c r="Y88" i="1" s="1"/>
  <c r="I87" i="1"/>
  <c r="J87" i="1" s="1"/>
  <c r="I86" i="1"/>
  <c r="J86" i="1" s="1"/>
  <c r="I85" i="1"/>
  <c r="J85" i="1" s="1"/>
  <c r="I84" i="1"/>
  <c r="J84" i="1" s="1"/>
  <c r="I83" i="1"/>
  <c r="J83" i="1" s="1"/>
  <c r="Y83" i="1" s="1"/>
  <c r="I82" i="1"/>
  <c r="J82" i="1" s="1"/>
  <c r="K82" i="1" s="1"/>
  <c r="I81" i="1"/>
  <c r="J81" i="1" s="1"/>
  <c r="I80" i="1"/>
  <c r="J80" i="1" s="1"/>
  <c r="I79" i="1"/>
  <c r="J79" i="1" s="1"/>
  <c r="Y79" i="1" s="1"/>
  <c r="I78" i="1"/>
  <c r="J78" i="1" s="1"/>
  <c r="K78" i="1" s="1"/>
  <c r="I77" i="1"/>
  <c r="J77" i="1" s="1"/>
  <c r="I76" i="1"/>
  <c r="J76" i="1" s="1"/>
  <c r="I75" i="1"/>
  <c r="J75" i="1" s="1"/>
  <c r="Y75" i="1" s="1"/>
  <c r="I74" i="1"/>
  <c r="J74" i="1" s="1"/>
  <c r="Y74" i="1" s="1"/>
  <c r="I73" i="1"/>
  <c r="J73" i="1" s="1"/>
  <c r="I72" i="1"/>
  <c r="J72" i="1" s="1"/>
  <c r="Y72" i="1" s="1"/>
  <c r="I71" i="1"/>
  <c r="J71" i="1" s="1"/>
  <c r="I70" i="1"/>
  <c r="J70" i="1" s="1"/>
  <c r="Y70" i="1" s="1"/>
  <c r="I69" i="1"/>
  <c r="J69" i="1" s="1"/>
  <c r="I68" i="1"/>
  <c r="J68" i="1" s="1"/>
  <c r="I67" i="1"/>
  <c r="J67" i="1" s="1"/>
  <c r="Y67" i="1" s="1"/>
  <c r="I66" i="1"/>
  <c r="J66" i="1" s="1"/>
  <c r="Y66" i="1" s="1"/>
  <c r="I65" i="1"/>
  <c r="J65" i="1" s="1"/>
  <c r="I64" i="1"/>
  <c r="J64" i="1" s="1"/>
  <c r="Y64" i="1" s="1"/>
  <c r="I63" i="1"/>
  <c r="J63" i="1" s="1"/>
  <c r="Y63" i="1" s="1"/>
  <c r="I62" i="1"/>
  <c r="J62" i="1" s="1"/>
  <c r="I61" i="1"/>
  <c r="J61" i="1" s="1"/>
  <c r="I60" i="1"/>
  <c r="J60" i="1" s="1"/>
  <c r="I59" i="1"/>
  <c r="J59" i="1" s="1"/>
  <c r="I58" i="1"/>
  <c r="J58" i="1" s="1"/>
  <c r="Y58" i="1" s="1"/>
  <c r="I57" i="1"/>
  <c r="J57" i="1" s="1"/>
  <c r="I56" i="1"/>
  <c r="J56" i="1" s="1"/>
  <c r="Y56" i="1" s="1"/>
  <c r="I55" i="1"/>
  <c r="J55" i="1" s="1"/>
  <c r="Y55" i="1" s="1"/>
  <c r="I54" i="1"/>
  <c r="J54" i="1" s="1"/>
  <c r="Y54" i="1" s="1"/>
  <c r="I53" i="1"/>
  <c r="J53" i="1" s="1"/>
  <c r="I52" i="1"/>
  <c r="J52" i="1" s="1"/>
  <c r="I51" i="1"/>
  <c r="J51" i="1" s="1"/>
  <c r="Y51" i="1" s="1"/>
  <c r="I50" i="1"/>
  <c r="J50" i="1" s="1"/>
  <c r="K50" i="1" s="1"/>
  <c r="I49" i="1"/>
  <c r="J49" i="1" s="1"/>
  <c r="I48" i="1"/>
  <c r="J48" i="1" s="1"/>
  <c r="I47" i="1"/>
  <c r="J47" i="1" s="1"/>
  <c r="Y47" i="1" s="1"/>
  <c r="I46" i="1"/>
  <c r="J46" i="1" s="1"/>
  <c r="Y46" i="1" s="1"/>
  <c r="I45" i="1"/>
  <c r="J45" i="1" s="1"/>
  <c r="I44" i="1"/>
  <c r="J44" i="1" s="1"/>
  <c r="I43" i="1"/>
  <c r="J43" i="1" s="1"/>
  <c r="Y43" i="1" s="1"/>
  <c r="I42" i="1"/>
  <c r="J42" i="1" s="1"/>
  <c r="Y42" i="1" s="1"/>
  <c r="I41" i="1"/>
  <c r="J41" i="1" s="1"/>
  <c r="I40" i="1"/>
  <c r="J40" i="1" s="1"/>
  <c r="Y40" i="1" s="1"/>
  <c r="I39" i="1"/>
  <c r="J39" i="1" s="1"/>
  <c r="I38" i="1"/>
  <c r="J38" i="1" s="1"/>
  <c r="K38" i="1" s="1"/>
  <c r="I37" i="1"/>
  <c r="J37" i="1" s="1"/>
  <c r="I36" i="1"/>
  <c r="J36" i="1" s="1"/>
  <c r="I35" i="1"/>
  <c r="J35" i="1" s="1"/>
  <c r="Y35" i="1" s="1"/>
  <c r="I34" i="1"/>
  <c r="J34" i="1" s="1"/>
  <c r="K34" i="1" s="1"/>
  <c r="I33" i="1"/>
  <c r="J33" i="1" s="1"/>
  <c r="I32" i="1"/>
  <c r="J32" i="1" s="1"/>
  <c r="Y32" i="1" s="1"/>
  <c r="I31" i="1"/>
  <c r="J31" i="1" s="1"/>
  <c r="Y31" i="1" s="1"/>
  <c r="I30" i="1"/>
  <c r="J30" i="1" s="1"/>
  <c r="K30" i="1" s="1"/>
  <c r="I29" i="1"/>
  <c r="J29" i="1" s="1"/>
  <c r="I28" i="1"/>
  <c r="J28" i="1" s="1"/>
  <c r="I27" i="1"/>
  <c r="J27" i="1" s="1"/>
  <c r="I26" i="1"/>
  <c r="J26" i="1" s="1"/>
  <c r="Y26" i="1" s="1"/>
  <c r="I25" i="1"/>
  <c r="J25" i="1" s="1"/>
  <c r="I24" i="1"/>
  <c r="J24" i="1" s="1"/>
  <c r="Y24" i="1" s="1"/>
  <c r="I23" i="1"/>
  <c r="J23" i="1" s="1"/>
  <c r="Y23" i="1" s="1"/>
  <c r="I22" i="1"/>
  <c r="J22" i="1" s="1"/>
  <c r="Y22" i="1" s="1"/>
  <c r="I21" i="1"/>
  <c r="J21" i="1" s="1"/>
  <c r="I20" i="1"/>
  <c r="J20" i="1" s="1"/>
  <c r="I19" i="1"/>
  <c r="J19" i="1" s="1"/>
  <c r="I18" i="1"/>
  <c r="J18" i="1" s="1"/>
  <c r="Y18" i="1" s="1"/>
  <c r="I17" i="1"/>
  <c r="J17" i="1" s="1"/>
  <c r="I16" i="1"/>
  <c r="J16" i="1" s="1"/>
  <c r="I15" i="1"/>
  <c r="J15" i="1" s="1"/>
  <c r="Y15" i="1" s="1"/>
  <c r="I14" i="1"/>
  <c r="J14" i="1" s="1"/>
  <c r="Y14" i="1" s="1"/>
  <c r="I13" i="1"/>
  <c r="J13" i="1" s="1"/>
  <c r="I12" i="1"/>
  <c r="J12" i="1" s="1"/>
  <c r="I11" i="1"/>
  <c r="J11" i="1" s="1"/>
  <c r="I10" i="1"/>
  <c r="J10" i="1" s="1"/>
  <c r="Y10" i="1" s="1"/>
  <c r="I9" i="1"/>
  <c r="J9" i="1" s="1"/>
  <c r="I8" i="1"/>
  <c r="J8" i="1" s="1"/>
  <c r="Y8" i="1" s="1"/>
  <c r="I7" i="1"/>
  <c r="J7" i="1" s="1"/>
  <c r="Y7" i="1" s="1"/>
  <c r="I6" i="1"/>
  <c r="J6" i="1" s="1"/>
  <c r="Y6" i="1" s="1"/>
  <c r="I5" i="1"/>
  <c r="J5" i="1" s="1"/>
  <c r="Y5" i="1" s="1"/>
  <c r="I4" i="1"/>
  <c r="J4" i="1" s="1"/>
  <c r="Y4" i="1" s="1"/>
  <c r="I3" i="1"/>
  <c r="J3" i="1" s="1"/>
  <c r="Y3" i="1" s="1"/>
  <c r="Y98" i="1"/>
  <c r="Y97" i="1"/>
  <c r="Y96" i="1"/>
  <c r="Y95" i="1"/>
  <c r="Y94" i="1"/>
  <c r="Y92" i="1"/>
  <c r="Y91" i="1"/>
  <c r="Y89" i="1"/>
  <c r="Y87" i="1"/>
  <c r="Y86" i="1"/>
  <c r="Y85" i="1"/>
  <c r="Y84" i="1"/>
  <c r="Y82" i="1"/>
  <c r="Y81" i="1"/>
  <c r="Y77" i="1"/>
  <c r="Y76" i="1"/>
  <c r="Y73" i="1"/>
  <c r="Y69" i="1"/>
  <c r="Y68" i="1"/>
  <c r="Y65" i="1"/>
  <c r="Y62" i="1"/>
  <c r="Y61" i="1"/>
  <c r="Y60" i="1"/>
  <c r="Y57" i="1"/>
  <c r="Y53" i="1"/>
  <c r="Y52" i="1"/>
  <c r="Y50" i="1"/>
  <c r="Y49" i="1"/>
  <c r="Y45" i="1"/>
  <c r="Y44" i="1"/>
  <c r="Y41" i="1"/>
  <c r="Y37" i="1"/>
  <c r="Y36" i="1"/>
  <c r="Y33" i="1"/>
  <c r="Y30" i="1"/>
  <c r="Y29" i="1"/>
  <c r="Y28" i="1"/>
  <c r="Y25" i="1"/>
  <c r="Y21" i="1"/>
  <c r="Y20" i="1"/>
  <c r="Y19" i="1"/>
  <c r="Y17" i="1"/>
  <c r="Y16" i="1"/>
  <c r="Y13" i="1"/>
  <c r="Y11" i="1"/>
  <c r="K97" i="1"/>
  <c r="L97" i="1" s="1"/>
  <c r="K96" i="1"/>
  <c r="L96" i="1" s="1"/>
  <c r="K95" i="1"/>
  <c r="L95" i="1" s="1"/>
  <c r="K94" i="1"/>
  <c r="L94" i="1" s="1"/>
  <c r="K93" i="1"/>
  <c r="L93" i="1" s="1"/>
  <c r="K92" i="1"/>
  <c r="L92" i="1" s="1"/>
  <c r="K91" i="1"/>
  <c r="L91" i="1" s="1"/>
  <c r="K89" i="1"/>
  <c r="K87" i="1"/>
  <c r="K86" i="1"/>
  <c r="K85" i="1"/>
  <c r="K84" i="1"/>
  <c r="K83" i="1"/>
  <c r="K81" i="1"/>
  <c r="K79" i="1"/>
  <c r="K77" i="1"/>
  <c r="K76" i="1"/>
  <c r="K75" i="1"/>
  <c r="K73" i="1"/>
  <c r="K72" i="1"/>
  <c r="K70" i="1"/>
  <c r="K69" i="1"/>
  <c r="K68" i="1"/>
  <c r="K67" i="1"/>
  <c r="K66" i="1"/>
  <c r="K65" i="1"/>
  <c r="K64" i="1"/>
  <c r="K63" i="1"/>
  <c r="K62" i="1"/>
  <c r="K61" i="1"/>
  <c r="K60" i="1"/>
  <c r="K57" i="1"/>
  <c r="K56" i="1"/>
  <c r="K55" i="1"/>
  <c r="K53" i="1"/>
  <c r="K52" i="1"/>
  <c r="K51" i="1"/>
  <c r="K49" i="1"/>
  <c r="K47" i="1"/>
  <c r="K45" i="1"/>
  <c r="K44" i="1"/>
  <c r="K43" i="1"/>
  <c r="K41" i="1"/>
  <c r="K40" i="1"/>
  <c r="K37" i="1"/>
  <c r="K36" i="1"/>
  <c r="K35" i="1"/>
  <c r="K33" i="1"/>
  <c r="K32" i="1"/>
  <c r="K31" i="1"/>
  <c r="K29" i="1"/>
  <c r="K28" i="1"/>
  <c r="K26" i="1"/>
  <c r="K25" i="1"/>
  <c r="K24" i="1"/>
  <c r="K23" i="1"/>
  <c r="K22" i="1"/>
  <c r="K21" i="1"/>
  <c r="K20" i="1"/>
  <c r="L20" i="1" s="1"/>
  <c r="K19" i="1"/>
  <c r="L19" i="1" s="1"/>
  <c r="K18" i="1"/>
  <c r="L18" i="1" s="1"/>
  <c r="K17" i="1"/>
  <c r="L17" i="1" s="1"/>
  <c r="K16" i="1"/>
  <c r="L16" i="1" s="1"/>
  <c r="K14" i="1"/>
  <c r="L14" i="1" s="1"/>
  <c r="K13" i="1"/>
  <c r="L13" i="1" s="1"/>
  <c r="K11" i="1"/>
  <c r="L11" i="1" s="1"/>
  <c r="K10" i="1"/>
  <c r="L10" i="1" s="1"/>
  <c r="K7" i="1"/>
  <c r="L7" i="1" s="1"/>
  <c r="K5" i="1"/>
  <c r="L5" i="1" s="1"/>
  <c r="K4" i="1"/>
  <c r="L4" i="1" s="1"/>
  <c r="K3" i="1"/>
  <c r="L3" i="1" s="1"/>
  <c r="K8" i="1" l="1"/>
  <c r="L8" i="1" s="1"/>
  <c r="K54" i="1"/>
  <c r="K58" i="1"/>
  <c r="Y38" i="1"/>
  <c r="K6" i="1"/>
  <c r="L6" i="1" s="1"/>
  <c r="K15" i="1"/>
  <c r="L15" i="1" s="1"/>
  <c r="K42" i="1"/>
  <c r="K46" i="1"/>
  <c r="Y34" i="1"/>
  <c r="Y78" i="1"/>
  <c r="K74" i="1"/>
  <c r="K88" i="1"/>
  <c r="Y71" i="1"/>
  <c r="K71" i="1"/>
  <c r="K39" i="1"/>
  <c r="Y39" i="1"/>
  <c r="L85" i="1"/>
  <c r="Y27" i="1"/>
  <c r="K27" i="1"/>
  <c r="Y80" i="1"/>
  <c r="K80" i="1"/>
  <c r="K59" i="1"/>
  <c r="Y59" i="1"/>
  <c r="Y48" i="1"/>
  <c r="K48" i="1"/>
  <c r="Y9" i="1"/>
  <c r="K9" i="1"/>
  <c r="L9" i="1" s="1"/>
  <c r="K90" i="1"/>
  <c r="L90" i="1" s="1"/>
  <c r="Y90" i="1"/>
  <c r="Y12" i="1"/>
  <c r="K12" i="1"/>
  <c r="L12" i="1" s="1"/>
  <c r="L88" i="1"/>
  <c r="L21" i="1" l="1"/>
</calcChain>
</file>

<file path=xl/sharedStrings.xml><?xml version="1.0" encoding="utf-8"?>
<sst xmlns="http://schemas.openxmlformats.org/spreadsheetml/2006/main" count="920" uniqueCount="155">
  <si>
    <t>ITEM</t>
  </si>
  <si>
    <t>PRODUCTO REQUERIDO</t>
  </si>
  <si>
    <t>VALOR UNITARIO  SIN IVA</t>
  </si>
  <si>
    <t>VALOR TOTAL UNITARIO IVA INCLUIDO</t>
  </si>
  <si>
    <t>VALOR TOTAL CANTIDADES REQUERIDAS IVA INCLUIDO</t>
  </si>
  <si>
    <t>DETALLES (SI LOS REQUIERE)</t>
  </si>
  <si>
    <t>VALOR IVA</t>
  </si>
  <si>
    <t xml:space="preserve">MARCA Y/O REFERENCIA </t>
  </si>
  <si>
    <t>EQUIPO PARA TIROIDECTOMIA</t>
  </si>
  <si>
    <t>UNIDAD</t>
  </si>
  <si>
    <t>UNIDAD DE MEDIDA</t>
  </si>
  <si>
    <t>EQUIPO PARA LAPAROTOMIA ADULTOS</t>
  </si>
  <si>
    <t>CESAREA N. 2</t>
  </si>
  <si>
    <t>EQUIPO  COMPRESIÓN</t>
  </si>
  <si>
    <t>EQUIPO DE AMPUTACIÓN</t>
  </si>
  <si>
    <t>EQUIPO DE EPISIORRAFIA</t>
  </si>
  <si>
    <t>EQUIPO DE EPISIOTOMIA</t>
  </si>
  <si>
    <t>EQUIPO DE ESTOMAGO</t>
  </si>
  <si>
    <t>EQUIPO DE FEMUR</t>
  </si>
  <si>
    <t>EQUIPO DE LAPAROTOMIA DE GINECO</t>
  </si>
  <si>
    <t>EQUIPO DE LEGRADO GINECOLOGICO</t>
  </si>
  <si>
    <t>EQUIPO DE PARTOS</t>
  </si>
  <si>
    <t>EQUIPO DE PUNTOS</t>
  </si>
  <si>
    <t>EQUIPO DE REVISIÓN UTERINA</t>
  </si>
  <si>
    <t>EQUIPO DE TORAX</t>
  </si>
  <si>
    <t>EQUIPO HERNIA</t>
  </si>
  <si>
    <t>EQUIPO INTESTINAL</t>
  </si>
  <si>
    <t>EQUIPO DE OIDO</t>
  </si>
  <si>
    <t>EQUIPO ORBITO FACIAL</t>
  </si>
  <si>
    <t>EQUIPO PARA ACCESORIOS BILIARES</t>
  </si>
  <si>
    <t>EQUIPO DE AMIGDALAS</t>
  </si>
  <si>
    <t>EQUIPO PARA AMNIOTOMIA</t>
  </si>
  <si>
    <t>EQUIPO DE AMPUTACION</t>
  </si>
  <si>
    <t>EQUIPO DE APENDICE</t>
  </si>
  <si>
    <t>EQUIPO PARA BIOPSIA UTERINA</t>
  </si>
  <si>
    <t>EQUIPO DE CATETERISMO</t>
  </si>
  <si>
    <t>EQUIPO DE CESAREA</t>
  </si>
  <si>
    <t>EQUIPO DE CIRCUNCISION</t>
  </si>
  <si>
    <t>EQUIPO PARA CIRUGIA ANAL</t>
  </si>
  <si>
    <t>EQUIPO PARA CIRUGIA MAYOR</t>
  </si>
  <si>
    <t>EQUIPO CISTOTOMIA</t>
  </si>
  <si>
    <t>EQUIPO PARA COLPORRAFIA</t>
  </si>
  <si>
    <t>EQUIPO DE CURACIONES</t>
  </si>
  <si>
    <t>EQUIPO PARA DIU (PLANIFICACION)</t>
  </si>
  <si>
    <t>EQUIPO PARA DERMATOLOGIA</t>
  </si>
  <si>
    <t>EQUIPO PARA DISECCION</t>
  </si>
  <si>
    <t>EQUIPO PARA DISECCION DE VENA</t>
  </si>
  <si>
    <t>EQUIPO PARA DRENAJE DE ABCESO</t>
  </si>
  <si>
    <t>EQUIPO PARA EPISIOTOMIA</t>
  </si>
  <si>
    <t>EQUIPO PARA EXAMEN GINECOLOGICO</t>
  </si>
  <si>
    <t>EQUIPO PARA EXTRACCION DE UÑAS</t>
  </si>
  <si>
    <t>EQUIPO PARA FISTULA ARTERIOVENOSA</t>
  </si>
  <si>
    <t>EQUIPO PARA GINECOLOGIA VAGINAL</t>
  </si>
  <si>
    <t>EQUIPO PARA HERNIA PEDIATRICA</t>
  </si>
  <si>
    <t>EQUIPO PARA LAPAROTOMIA PEDIATRICA</t>
  </si>
  <si>
    <t>EQUIPO PARA LAVADO DE OIDO</t>
  </si>
  <si>
    <t>EQUIPO PARA MEATOMIA</t>
  </si>
  <si>
    <t>EQUIPO PARA NEFRECTOMIA</t>
  </si>
  <si>
    <t>EQUIPO PARA PEQUEÑA CIRUGIA</t>
  </si>
  <si>
    <t>EQUIPO PARA PLASTICA PEDIATRICO</t>
  </si>
  <si>
    <t>EQUIPO PARA PROSTATECTOMIA SUPRAPUBICA</t>
  </si>
  <si>
    <t>EQUIPO PARA TAPONAMIENTO NASAL</t>
  </si>
  <si>
    <t>EQUIPO PARA TORACOCENTESIS</t>
  </si>
  <si>
    <t>EQUIPO PARA TRAQUEOSTOMIA</t>
  </si>
  <si>
    <t>EQUIPO PARA TUNEL DEL CARPO</t>
  </si>
  <si>
    <t>EQUIPO PARA VARICES</t>
  </si>
  <si>
    <t>EQUIPO PARA VASECTOMIA</t>
  </si>
  <si>
    <t>EQUIPO SEPTO-OTORRINO</t>
  </si>
  <si>
    <t>EQUIPO VASCULAR</t>
  </si>
  <si>
    <t>GANCHOS DE OIDO</t>
  </si>
  <si>
    <t>VASCULAR PERIFERICO</t>
  </si>
  <si>
    <t>ORTOPEDIA MAYOR</t>
  </si>
  <si>
    <t>EQUIPO DE TORACOSTOMIA</t>
  </si>
  <si>
    <t>DESFIBRILADOR</t>
  </si>
  <si>
    <t>LÁMPARA CIELÍTICA DOBLE SATÉLITE</t>
  </si>
  <si>
    <t>ELECTROBISTURÍ</t>
  </si>
  <si>
    <t>LÁMPARA DE CALOR RADIANTE</t>
  </si>
  <si>
    <t>VENTILADOR DE TRANSPORTE</t>
  </si>
  <si>
    <t>AUTOCLAVE A VAPOR</t>
  </si>
  <si>
    <t>CANTIDADES REQUERIDAS</t>
  </si>
  <si>
    <t>CÓDIGO UNSPSC</t>
  </si>
  <si>
    <t>CÓDIGO HOSPITAL</t>
  </si>
  <si>
    <t>ELECTROCARDIOGRAFO</t>
  </si>
  <si>
    <t>CAMILLAS DE TRANSPORTE Y RECUPERACIÓN</t>
  </si>
  <si>
    <t xml:space="preserve">FLUJOMETRO SENCILLO NEONATAL - FLUJOMETRO DOBLE - FLUJOMETRO SENCILLO     </t>
  </si>
  <si>
    <t xml:space="preserve"> MESA ATENCIÓN DE PARTOS</t>
  </si>
  <si>
    <t>MÁQUINA DE ANESTESIA</t>
  </si>
  <si>
    <t>MONITOR FETAL                                                                                                                                                                                                                                                            (MONITOR FETAL TIPO I)</t>
  </si>
  <si>
    <t xml:space="preserve"> MESA DE CIRUGÍA PARA ORTOPEDIA          </t>
  </si>
  <si>
    <t xml:space="preserve"> MESA DE CIRUGÍA                                                                                                  </t>
  </si>
  <si>
    <t xml:space="preserve">PROCESADOR TEJIDOS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</si>
  <si>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COLOREADOR AUTOMÁTICO DE LÁMINAS                                                                                                                                                                                                            </t>
  </si>
  <si>
    <t xml:space="preserve"> MICRÓTOMO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</si>
  <si>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CRIOSTATO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</si>
  <si>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CENTRAL DE INCLUSIÓN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</si>
  <si>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MESA DE MACROSCOPIA                                                                                                                                                                                                                                 </t>
  </si>
  <si>
    <t xml:space="preserve">INCUBADORA CERRADA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</si>
  <si>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LÁMPARA DE FOTOTERAPIA   </t>
  </si>
  <si>
    <t>AUTOCLAVE DE PEROXIDO DE HIDROGENO</t>
  </si>
  <si>
    <t>LÁMPARA CIELÍTICA UN SATÉLITE</t>
  </si>
  <si>
    <t>EQUIPO PARA EPISIORRAFIA</t>
  </si>
  <si>
    <t>ITEM2</t>
  </si>
  <si>
    <t>8A</t>
  </si>
  <si>
    <t>8B</t>
  </si>
  <si>
    <t>8C</t>
  </si>
  <si>
    <t>9A</t>
  </si>
  <si>
    <t>9B</t>
  </si>
  <si>
    <t>TOTAL POR GRUPO 
(SI APLICA)</t>
  </si>
  <si>
    <t xml:space="preserve"> REGULADOR DE VACIO SENCILLO, REGULADOR DE VACÍO DOBLE      </t>
  </si>
  <si>
    <t>PROPONENTE</t>
  </si>
  <si>
    <t>DESCUENTO FINANCIERO A 30 DÍAS</t>
  </si>
  <si>
    <t>MARCA: INNOMED MODELO: CARDIO-AID 360B</t>
  </si>
  <si>
    <t>MARCA: COMEN MODELO: CM1200</t>
  </si>
  <si>
    <t>MARCA: ERBE MODELO: VIO300S</t>
  </si>
  <si>
    <t>MARCA: COMEN MODELO: STAR5000</t>
  </si>
  <si>
    <t>4-JORGE MACHADO EQUIPOS MEDICOS - JOMEDICAL S.A.S.</t>
  </si>
  <si>
    <t>MARCA: DRAEGER MODELO: PERSEUS A500 DELTA XL</t>
  </si>
  <si>
    <t>MARCA: DRAEGER MODELO: RESUSCITAIRE</t>
  </si>
  <si>
    <t>MARCA: DRAEGER MODELO: ISOLETTE 8000 PLUS</t>
  </si>
  <si>
    <t>MARCA: DRAEGER MODELO: BILILUX</t>
  </si>
  <si>
    <t>MARCA: DRAEGER MODELO: CARINA</t>
  </si>
  <si>
    <t>9- DRAEGER COLOMBIA S.A.</t>
  </si>
  <si>
    <t>THERMO FISHER SCIENTIFIC</t>
  </si>
  <si>
    <t>MILESTONE</t>
  </si>
  <si>
    <t>10-MACROSEARCH LTDA</t>
  </si>
  <si>
    <t>KLS MARTIN</t>
  </si>
  <si>
    <t>BELIMED</t>
  </si>
  <si>
    <t>13-QUIRURGICOS LTDA</t>
  </si>
  <si>
    <t>GENTEC</t>
  </si>
  <si>
    <t>18-ASSIST INGENIERIA S.A.S.</t>
  </si>
  <si>
    <t>ZOLL</t>
  </si>
  <si>
    <t>MODELO R SERIES</t>
  </si>
  <si>
    <t>BARRIFAB</t>
  </si>
  <si>
    <t>MODELO BF683EH</t>
  </si>
  <si>
    <t>OLIDEF</t>
  </si>
  <si>
    <t>MATRIX SC</t>
  </si>
  <si>
    <t>BARRFAB</t>
  </si>
  <si>
    <t>SCTI LINE 4</t>
  </si>
  <si>
    <t>CISA</t>
  </si>
  <si>
    <t>4270 SPS</t>
  </si>
  <si>
    <t>22-QUIRURGIL S.A.S.</t>
  </si>
  <si>
    <t>INSTRAMED Ref CARDIOMAX</t>
  </si>
  <si>
    <t>MEDISA Ref TRANSCARE</t>
  </si>
  <si>
    <t>24-INGENIERIA Y ARQUITECTURA HOSPITALARIA S.A.S.</t>
  </si>
  <si>
    <t>VALOR PRECIO TECHO</t>
  </si>
  <si>
    <t>SUPERA PRECIO TECHO?</t>
  </si>
  <si>
    <t>CUADRO ECONOMICO - ANEXO 5 - CONV. 13</t>
  </si>
  <si>
    <t>PUNTAJE</t>
  </si>
  <si>
    <t>NOMBRE DEL PROVEEDOR</t>
  </si>
  <si>
    <t>VERIFICACIÓN DE DOCUMENTOS GENERALES</t>
  </si>
  <si>
    <t>EVALUACIÓN JURÍDICA</t>
  </si>
  <si>
    <t>EVALUACIÓN TÉCNICA</t>
  </si>
  <si>
    <t>EVALUACIÓN DE EXPERIENCIA</t>
  </si>
  <si>
    <t>EVALUACIÓN FINANCIERA</t>
  </si>
  <si>
    <t>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</si>
</sst>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[$$-240A]* #,##0.00_-;\-[$$-240A]* #,##0.00_-;_-[$$-240A]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-* #,##0.00\ &quot;€&quot;_-;\-* #,##0.00\ &quot;€&quot;_-;_-* &quot;-&quot;??\ &quot;€&quot;_-;_-@_-"/>
    <numFmt numFmtId="169" formatCode="_ [$€-2]\ * #,##0.00_ ;_ [$€-2]\ * \-#,##0.00_ ;_ [$€-2]\ * &quot;-&quot;??_ "/>
    <numFmt numFmtId="170" formatCode="_ * #,##0.00_ ;_ * \-#,##0.00_ ;_ * &quot;-&quot;??_ ;_ @_ "/>
    <numFmt numFmtId="171" formatCode="_ &quot;$&quot;\ * #,##0.00_ ;_ &quot;$&quot;\ * \-#,##0.00_ ;_ &quot;$&quot;\ * &quot;-&quot;??_ ;_ @_ "/>
    <numFmt numFmtId="172" formatCode="0.0%"/>
    <numFmt numFmtId="173" formatCode="_-* #,##0.00\ _€_-;\-* #,##0.00\ _€_-;_-* &quot;-&quot;??\ _€_-;_-@_-"/>
    <numFmt numFmtId="174" formatCode="_ &quot;$&quot;\ * #,##0_ ;_ &quot;$&quot;\ * \-#,##0_ ;_ &quot;$&quot;\ * &quot;-&quot;_ ;_ @_ "/>
  </numFmts>
  <fonts count="33" x14ac:knownFonts="1"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b/>
      <sz val="11"/>
      <color theme="1"/>
      <name val="Arial Narrow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Verdana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Arial"/>
      <family val="2"/>
    </font>
    <font>
      <b/>
      <sz val="8"/>
      <name val="Arial Narrow"/>
      <family val="2"/>
    </font>
    <font>
      <b/>
      <sz val="8"/>
      <color rgb="FF000000"/>
      <name val="Arial Narrow"/>
      <family val="2"/>
    </font>
    <font>
      <sz val="8"/>
      <color theme="1"/>
      <name val="Calibri"/>
      <family val="2"/>
      <scheme val="minor"/>
    </font>
    <font>
      <sz val="8"/>
      <name val="Arial Narrow"/>
      <family val="2"/>
    </font>
    <font>
      <b/>
      <sz val="11"/>
      <color theme="0"/>
      <name val="Arial Narrow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</fonts>
  <fills count="29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134">
    <xf numFmtId="0" fontId="0" fillId="0" borderId="0"/>
    <xf numFmtId="0" fontId="4" fillId="0" borderId="0"/>
    <xf numFmtId="16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7" fillId="2" borderId="0" applyNumberFormat="0" applyBorder="0" applyProtection="0">
      <alignment horizontal="center" vertical="center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43" fontId="6" fillId="0" borderId="0" applyFont="0" applyFill="0" applyBorder="0" applyAlignment="0" applyProtection="0"/>
    <xf numFmtId="167" fontId="5" fillId="0" borderId="0" applyFont="0" applyFill="0" applyBorder="0" applyAlignment="0" applyProtection="0"/>
    <xf numFmtId="170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168" fontId="10" fillId="0" borderId="0" applyFont="0" applyFill="0" applyBorder="0" applyAlignment="0" applyProtection="0"/>
    <xf numFmtId="166" fontId="5" fillId="0" borderId="0" applyFont="0" applyFill="0" applyBorder="0" applyAlignment="0" applyProtection="0"/>
    <xf numFmtId="44" fontId="9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5" fillId="0" borderId="0"/>
    <xf numFmtId="0" fontId="11" fillId="0" borderId="0"/>
    <xf numFmtId="0" fontId="9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8" fillId="9" borderId="0" applyNumberFormat="0" applyBorder="0" applyAlignment="0" applyProtection="0"/>
    <xf numFmtId="0" fontId="19" fillId="21" borderId="8" applyNumberFormat="0" applyAlignment="0" applyProtection="0"/>
    <xf numFmtId="0" fontId="20" fillId="22" borderId="9" applyNumberFormat="0" applyAlignment="0" applyProtection="0"/>
    <xf numFmtId="0" fontId="21" fillId="0" borderId="10" applyNumberFormat="0" applyFill="0" applyAlignment="0" applyProtection="0"/>
    <xf numFmtId="0" fontId="4" fillId="0" borderId="0"/>
    <xf numFmtId="0" fontId="4" fillId="0" borderId="0"/>
    <xf numFmtId="0" fontId="22" fillId="0" borderId="0" applyNumberFormat="0" applyFill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6" borderId="0" applyNumberFormat="0" applyBorder="0" applyAlignment="0" applyProtection="0"/>
    <xf numFmtId="0" fontId="23" fillId="12" borderId="8" applyNumberFormat="0" applyAlignment="0" applyProtection="0"/>
    <xf numFmtId="0" fontId="10" fillId="0" borderId="0"/>
    <xf numFmtId="0" fontId="24" fillId="8" borderId="0" applyNumberFormat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67" fontId="10" fillId="0" borderId="0" applyFont="0" applyFill="0" applyBorder="0" applyAlignment="0" applyProtection="0"/>
    <xf numFmtId="17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71" fontId="4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0" fontId="25" fillId="27" borderId="0" applyNumberFormat="0" applyBorder="0" applyAlignment="0" applyProtection="0"/>
    <xf numFmtId="0" fontId="4" fillId="0" borderId="0"/>
    <xf numFmtId="0" fontId="10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28" borderId="11" applyNumberFormat="0" applyAlignment="0" applyProtection="0"/>
    <xf numFmtId="9" fontId="10" fillId="0" borderId="0" applyFont="0" applyFill="0" applyBorder="0" applyAlignment="0" applyProtection="0"/>
    <xf numFmtId="0" fontId="26" fillId="21" borderId="12" applyNumberFormat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3" applyNumberFormat="0" applyFill="0" applyAlignment="0" applyProtection="0"/>
    <xf numFmtId="0" fontId="30" fillId="0" borderId="14" applyNumberFormat="0" applyFill="0" applyAlignment="0" applyProtection="0"/>
    <xf numFmtId="0" fontId="22" fillId="0" borderId="15" applyNumberFormat="0" applyFill="0" applyAlignment="0" applyProtection="0"/>
    <xf numFmtId="0" fontId="31" fillId="0" borderId="0" applyNumberFormat="0" applyFill="0" applyBorder="0" applyAlignment="0" applyProtection="0"/>
    <xf numFmtId="0" fontId="32" fillId="0" borderId="16" applyNumberFormat="0" applyFill="0" applyAlignment="0" applyProtection="0"/>
    <xf numFmtId="16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10" fillId="0" borderId="0" applyFont="0" applyFill="0" applyBorder="0" applyAlignment="0" applyProtection="0"/>
    <xf numFmtId="166" fontId="5" fillId="0" borderId="0" applyFont="0" applyFill="0" applyBorder="0" applyAlignment="0" applyProtection="0"/>
    <xf numFmtId="44" fontId="9" fillId="0" borderId="0" applyFont="0" applyFill="0" applyBorder="0" applyAlignment="0" applyProtection="0"/>
    <xf numFmtId="171" fontId="4" fillId="0" borderId="0" applyFont="0" applyFill="0" applyBorder="0" applyAlignment="0" applyProtection="0"/>
    <xf numFmtId="0" fontId="4" fillId="0" borderId="0"/>
    <xf numFmtId="0" fontId="4" fillId="0" borderId="0"/>
    <xf numFmtId="0" fontId="9" fillId="0" borderId="0"/>
    <xf numFmtId="0" fontId="4" fillId="0" borderId="0"/>
    <xf numFmtId="9" fontId="4" fillId="0" borderId="0" applyFont="0" applyFill="0" applyBorder="0" applyAlignment="0" applyProtection="0"/>
  </cellStyleXfs>
  <cellXfs count="83">
    <xf numFmtId="0" fontId="0" fillId="0" borderId="0" xfId="0"/>
    <xf numFmtId="0" fontId="1" fillId="0" borderId="0" xfId="0" applyFont="1" applyFill="1" applyAlignment="1" applyProtection="1">
      <alignment horizont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12" fillId="3" borderId="1" xfId="0" applyFont="1" applyFill="1" applyBorder="1" applyAlignment="1" applyProtection="1">
      <alignment horizontal="center" vertical="center" wrapText="1"/>
    </xf>
    <xf numFmtId="1" fontId="2" fillId="3" borderId="1" xfId="0" applyNumberFormat="1" applyFont="1" applyFill="1" applyBorder="1" applyAlignment="1" applyProtection="1">
      <alignment horizontal="center" vertical="center" wrapText="1"/>
    </xf>
    <xf numFmtId="1" fontId="2" fillId="3" borderId="2" xfId="0" applyNumberFormat="1" applyFont="1" applyFill="1" applyBorder="1" applyAlignment="1" applyProtection="1">
      <alignment horizontal="center" vertical="center" wrapText="1"/>
    </xf>
    <xf numFmtId="1" fontId="2" fillId="3" borderId="6" xfId="0" applyNumberFormat="1" applyFont="1" applyFill="1" applyBorder="1" applyAlignment="1" applyProtection="1">
      <alignment horizontal="center" vertical="center" wrapText="1"/>
    </xf>
    <xf numFmtId="1" fontId="13" fillId="3" borderId="5" xfId="0" applyNumberFormat="1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 applyProtection="1">
      <alignment horizontal="center" vertical="center" wrapText="1"/>
    </xf>
    <xf numFmtId="1" fontId="1" fillId="4" borderId="5" xfId="0" applyNumberFormat="1" applyFont="1" applyFill="1" applyBorder="1" applyAlignment="1" applyProtection="1">
      <alignment horizontal="center" vertical="center" wrapText="1"/>
    </xf>
    <xf numFmtId="0" fontId="15" fillId="4" borderId="5" xfId="0" applyFont="1" applyFill="1" applyBorder="1" applyAlignment="1" applyProtection="1">
      <alignment horizontal="center" vertical="distributed" wrapText="1"/>
    </xf>
    <xf numFmtId="1" fontId="1" fillId="4" borderId="2" xfId="0" applyNumberFormat="1" applyFont="1" applyFill="1" applyBorder="1" applyAlignment="1" applyProtection="1">
      <alignment horizontal="center" vertical="center" wrapText="1"/>
    </xf>
    <xf numFmtId="0" fontId="15" fillId="4" borderId="1" xfId="0" applyFont="1" applyFill="1" applyBorder="1" applyAlignment="1" applyProtection="1">
      <alignment horizontal="center" vertical="distributed" wrapText="1"/>
    </xf>
    <xf numFmtId="165" fontId="1" fillId="4" borderId="2" xfId="0" applyNumberFormat="1" applyFont="1" applyFill="1" applyBorder="1" applyAlignment="1" applyProtection="1">
      <alignment horizontal="center" vertical="center" wrapText="1"/>
    </xf>
    <xf numFmtId="1" fontId="2" fillId="4" borderId="1" xfId="0" applyNumberFormat="1" applyFont="1" applyFill="1" applyBorder="1" applyAlignment="1" applyProtection="1">
      <alignment horizontal="center" vertical="center" wrapText="1"/>
    </xf>
    <xf numFmtId="1" fontId="2" fillId="4" borderId="2" xfId="0" applyNumberFormat="1" applyFont="1" applyFill="1" applyBorder="1" applyAlignment="1" applyProtection="1">
      <alignment horizontal="center" vertical="center" wrapText="1"/>
    </xf>
    <xf numFmtId="1" fontId="13" fillId="4" borderId="5" xfId="0" applyNumberFormat="1" applyFont="1" applyFill="1" applyBorder="1" applyAlignment="1" applyProtection="1">
      <alignment horizontal="center" vertical="center" wrapText="1"/>
    </xf>
    <xf numFmtId="1" fontId="2" fillId="4" borderId="6" xfId="0" applyNumberFormat="1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/>
    </xf>
    <xf numFmtId="0" fontId="2" fillId="4" borderId="5" xfId="0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horizontal="center" vertical="center" wrapText="1"/>
    </xf>
    <xf numFmtId="165" fontId="1" fillId="4" borderId="1" xfId="1010" applyNumberFormat="1" applyFont="1" applyFill="1" applyBorder="1" applyAlignment="1" applyProtection="1">
      <alignment horizontal="center" vertical="center" wrapText="1"/>
    </xf>
    <xf numFmtId="0" fontId="1" fillId="4" borderId="1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vertical="center" wrapText="1"/>
    </xf>
    <xf numFmtId="0" fontId="12" fillId="5" borderId="1" xfId="0" applyFont="1" applyFill="1" applyBorder="1" applyAlignment="1" applyProtection="1">
      <alignment horizontal="center" vertical="center" wrapText="1"/>
    </xf>
    <xf numFmtId="1" fontId="1" fillId="5" borderId="5" xfId="0" applyNumberFormat="1" applyFont="1" applyFill="1" applyBorder="1" applyAlignment="1" applyProtection="1">
      <alignment horizontal="center" vertical="center" wrapText="1"/>
    </xf>
    <xf numFmtId="0" fontId="15" fillId="5" borderId="5" xfId="0" applyFont="1" applyFill="1" applyBorder="1" applyAlignment="1" applyProtection="1">
      <alignment horizontal="center" vertical="distributed" wrapText="1"/>
    </xf>
    <xf numFmtId="1" fontId="1" fillId="5" borderId="2" xfId="0" applyNumberFormat="1" applyFont="1" applyFill="1" applyBorder="1" applyAlignment="1" applyProtection="1">
      <alignment horizontal="center" vertical="center" wrapText="1"/>
    </xf>
    <xf numFmtId="0" fontId="15" fillId="5" borderId="1" xfId="0" applyFont="1" applyFill="1" applyBorder="1" applyAlignment="1" applyProtection="1">
      <alignment horizontal="center" vertical="distributed" wrapText="1"/>
    </xf>
    <xf numFmtId="165" fontId="1" fillId="5" borderId="2" xfId="0" applyNumberFormat="1" applyFont="1" applyFill="1" applyBorder="1" applyAlignment="1" applyProtection="1">
      <alignment horizontal="center" vertical="center" wrapText="1"/>
    </xf>
    <xf numFmtId="1" fontId="2" fillId="5" borderId="2" xfId="0" applyNumberFormat="1" applyFont="1" applyFill="1" applyBorder="1" applyAlignment="1" applyProtection="1">
      <alignment horizontal="center" vertical="center" wrapText="1"/>
    </xf>
    <xf numFmtId="1" fontId="2" fillId="5" borderId="6" xfId="0" applyNumberFormat="1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 applyProtection="1">
      <alignment vertical="center" wrapText="1"/>
    </xf>
    <xf numFmtId="0" fontId="2" fillId="0" borderId="0" xfId="0" applyFont="1" applyFill="1" applyAlignment="1" applyProtection="1">
      <alignment horizontal="center" vertical="center"/>
    </xf>
    <xf numFmtId="0" fontId="1" fillId="0" borderId="0" xfId="0" applyFont="1" applyFill="1" applyAlignment="1" applyProtection="1">
      <alignment vertical="distributed" wrapText="1"/>
    </xf>
    <xf numFmtId="0" fontId="1" fillId="0" borderId="0" xfId="0" applyFont="1" applyFill="1" applyAlignment="1" applyProtection="1">
      <alignment horizontal="left" vertical="distributed" wrapText="1"/>
    </xf>
    <xf numFmtId="0" fontId="1" fillId="0" borderId="0" xfId="0" applyFont="1" applyFill="1" applyAlignment="1" applyProtection="1">
      <alignment vertical="center"/>
    </xf>
    <xf numFmtId="0" fontId="14" fillId="0" borderId="0" xfId="0" applyFont="1" applyFill="1" applyProtection="1"/>
    <xf numFmtId="172" fontId="12" fillId="5" borderId="1" xfId="1028" applyNumberFormat="1" applyFont="1" applyFill="1" applyBorder="1" applyAlignment="1" applyProtection="1">
      <alignment horizontal="center" vertical="center" wrapText="1"/>
    </xf>
    <xf numFmtId="172" fontId="2" fillId="0" borderId="1" xfId="1028" applyNumberFormat="1" applyFont="1" applyFill="1" applyBorder="1" applyAlignment="1" applyProtection="1">
      <alignment horizontal="center" vertical="center" wrapText="1"/>
    </xf>
    <xf numFmtId="172" fontId="12" fillId="4" borderId="1" xfId="1028" applyNumberFormat="1" applyFont="1" applyFill="1" applyBorder="1" applyAlignment="1" applyProtection="1">
      <alignment horizontal="center" vertical="center" wrapText="1"/>
    </xf>
    <xf numFmtId="172" fontId="2" fillId="4" borderId="1" xfId="1028" applyNumberFormat="1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</xf>
    <xf numFmtId="0" fontId="12" fillId="5" borderId="2" xfId="0" applyFont="1" applyFill="1" applyBorder="1" applyAlignment="1" applyProtection="1">
      <alignment horizontal="left" vertical="center" wrapText="1"/>
    </xf>
    <xf numFmtId="0" fontId="12" fillId="4" borderId="2" xfId="0" applyFont="1" applyFill="1" applyBorder="1" applyAlignment="1" applyProtection="1">
      <alignment horizontal="left" vertical="center" wrapText="1"/>
    </xf>
    <xf numFmtId="0" fontId="1" fillId="0" borderId="0" xfId="0" applyFont="1" applyFill="1" applyBorder="1" applyProtection="1"/>
    <xf numFmtId="0" fontId="1" fillId="0" borderId="0" xfId="0" applyFont="1" applyFill="1" applyBorder="1" applyAlignment="1" applyProtection="1">
      <alignment wrapText="1"/>
    </xf>
    <xf numFmtId="172" fontId="1" fillId="0" borderId="0" xfId="1028" applyNumberFormat="1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left"/>
    </xf>
    <xf numFmtId="0" fontId="3" fillId="0" borderId="7" xfId="0" applyFont="1" applyFill="1" applyBorder="1" applyAlignment="1" applyProtection="1"/>
    <xf numFmtId="0" fontId="16" fillId="0" borderId="7" xfId="0" applyFont="1" applyFill="1" applyBorder="1" applyAlignment="1" applyProtection="1">
      <alignment horizontal="center"/>
    </xf>
    <xf numFmtId="0" fontId="12" fillId="0" borderId="1" xfId="0" applyFont="1" applyFill="1" applyBorder="1" applyAlignment="1" applyProtection="1">
      <alignment horizontal="center" vertical="center" wrapText="1"/>
    </xf>
    <xf numFmtId="0" fontId="12" fillId="4" borderId="5" xfId="0" applyFont="1" applyFill="1" applyBorder="1" applyAlignment="1" applyProtection="1">
      <alignment horizontal="center" vertical="center" wrapText="1"/>
    </xf>
    <xf numFmtId="0" fontId="12" fillId="5" borderId="5" xfId="0" applyFont="1" applyFill="1" applyBorder="1" applyAlignment="1" applyProtection="1">
      <alignment horizontal="center" vertical="center" wrapText="1"/>
    </xf>
    <xf numFmtId="165" fontId="1" fillId="5" borderId="5" xfId="0" applyNumberFormat="1" applyFont="1" applyFill="1" applyBorder="1" applyAlignment="1" applyProtection="1">
      <alignment horizontal="center" vertical="center" wrapText="1"/>
    </xf>
    <xf numFmtId="165" fontId="1" fillId="4" borderId="5" xfId="0" applyNumberFormat="1" applyFont="1" applyFill="1" applyBorder="1" applyAlignment="1" applyProtection="1">
      <alignment horizontal="center" vertical="center" wrapText="1"/>
    </xf>
    <xf numFmtId="0" fontId="2" fillId="5" borderId="5" xfId="0" applyFont="1" applyFill="1" applyBorder="1" applyAlignment="1" applyProtection="1">
      <alignment horizontal="center" vertical="center" wrapText="1"/>
    </xf>
    <xf numFmtId="1" fontId="2" fillId="4" borderId="5" xfId="0" applyNumberFormat="1" applyFont="1" applyFill="1" applyBorder="1" applyAlignment="1" applyProtection="1">
      <alignment horizontal="center" vertical="center" wrapText="1"/>
    </xf>
    <xf numFmtId="1" fontId="2" fillId="3" borderId="5" xfId="0" applyNumberFormat="1" applyFont="1" applyFill="1" applyBorder="1" applyAlignment="1" applyProtection="1">
      <alignment horizontal="center" vertical="center" wrapText="1"/>
    </xf>
    <xf numFmtId="1" fontId="2" fillId="5" borderId="5" xfId="0" applyNumberFormat="1" applyFont="1" applyFill="1" applyBorder="1" applyAlignment="1" applyProtection="1">
      <alignment horizontal="center" vertical="center" wrapText="1"/>
    </xf>
    <xf numFmtId="0" fontId="2" fillId="4" borderId="5" xfId="0" applyFont="1" applyFill="1" applyBorder="1" applyAlignment="1" applyProtection="1">
      <alignment horizontal="center" vertical="center" wrapText="1"/>
    </xf>
    <xf numFmtId="165" fontId="1" fillId="4" borderId="5" xfId="1010" applyNumberFormat="1" applyFont="1" applyFill="1" applyBorder="1" applyAlignment="1" applyProtection="1">
      <alignment horizontal="center" vertical="center" wrapText="1"/>
    </xf>
    <xf numFmtId="0" fontId="3" fillId="0" borderId="7" xfId="0" applyFont="1" applyFill="1" applyBorder="1" applyAlignment="1" applyProtection="1">
      <alignment horizontal="center"/>
    </xf>
    <xf numFmtId="0" fontId="3" fillId="0" borderId="7" xfId="0" applyFont="1" applyFill="1" applyBorder="1" applyAlignment="1" applyProtection="1">
      <alignment horizontal="center"/>
    </xf>
    <xf numFmtId="0" fontId="2" fillId="4" borderId="5" xfId="0" applyFont="1" applyFill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2" fillId="4" borderId="3" xfId="0" applyFont="1" applyFill="1" applyBorder="1" applyAlignment="1" applyProtection="1">
      <alignment horizontal="center" vertical="center" wrapText="1"/>
    </xf>
    <xf numFmtId="0" fontId="12" fillId="4" borderId="5" xfId="0" applyFont="1" applyFill="1" applyBorder="1" applyAlignment="1" applyProtection="1">
      <alignment horizontal="center" vertical="center" wrapText="1"/>
    </xf>
    <xf numFmtId="0" fontId="12" fillId="4" borderId="4" xfId="0" applyFont="1" applyFill="1" applyBorder="1" applyAlignment="1" applyProtection="1">
      <alignment horizontal="center" vertical="center" wrapText="1"/>
    </xf>
    <xf numFmtId="165" fontId="1" fillId="4" borderId="5" xfId="0" applyNumberFormat="1" applyFont="1" applyFill="1" applyBorder="1" applyAlignment="1" applyProtection="1">
      <alignment horizontal="center" vertical="center" wrapText="1"/>
    </xf>
    <xf numFmtId="165" fontId="1" fillId="4" borderId="4" xfId="0" applyNumberFormat="1" applyFont="1" applyFill="1" applyBorder="1" applyAlignment="1" applyProtection="1">
      <alignment horizontal="center" vertical="center" wrapText="1"/>
    </xf>
    <xf numFmtId="165" fontId="1" fillId="4" borderId="5" xfId="1010" applyNumberFormat="1" applyFont="1" applyFill="1" applyBorder="1" applyAlignment="1" applyProtection="1">
      <alignment horizontal="center" vertical="center" wrapText="1"/>
    </xf>
    <xf numFmtId="165" fontId="1" fillId="4" borderId="3" xfId="1010" applyNumberFormat="1" applyFont="1" applyFill="1" applyBorder="1" applyAlignment="1" applyProtection="1">
      <alignment horizontal="center" vertical="center" wrapText="1"/>
    </xf>
    <xf numFmtId="165" fontId="1" fillId="4" borderId="4" xfId="1010" applyNumberFormat="1" applyFont="1" applyFill="1" applyBorder="1" applyAlignment="1" applyProtection="1">
      <alignment horizontal="center" vertical="center" wrapText="1"/>
    </xf>
    <xf numFmtId="0" fontId="12" fillId="4" borderId="3" xfId="0" applyFont="1" applyFill="1" applyBorder="1" applyAlignment="1" applyProtection="1">
      <alignment horizontal="center" vertical="center" wrapText="1"/>
    </xf>
    <xf numFmtId="165" fontId="1" fillId="4" borderId="3" xfId="0" applyNumberFormat="1" applyFont="1" applyFill="1" applyBorder="1" applyAlignment="1" applyProtection="1">
      <alignment horizontal="center" vertical="center" wrapText="1"/>
    </xf>
    <xf numFmtId="2" fontId="1" fillId="6" borderId="1" xfId="0" applyNumberFormat="1" applyFont="1" applyFill="1" applyBorder="1" applyAlignment="1" applyProtection="1">
      <alignment horizontal="center" vertical="center"/>
    </xf>
    <xf numFmtId="2" fontId="1" fillId="6" borderId="1" xfId="0" applyNumberFormat="1" applyFont="1" applyFill="1" applyBorder="1" applyAlignment="1" applyProtection="1">
      <alignment horizontal="center" vertical="center" wrapText="1"/>
    </xf>
    <xf numFmtId="165" fontId="1" fillId="0" borderId="1" xfId="0" applyNumberFormat="1" applyFont="1" applyFill="1" applyBorder="1" applyAlignment="1" applyProtection="1">
      <alignment horizontal="center" vertical="center" wrapText="1"/>
    </xf>
  </cellXfs>
  <cellStyles count="1134">
    <cellStyle name="20% - Énfasis1 2" xfId="1029"/>
    <cellStyle name="20% - Énfasis2 2" xfId="1030"/>
    <cellStyle name="20% - Énfasis3 2" xfId="1031"/>
    <cellStyle name="20% - Énfasis4 2" xfId="1032"/>
    <cellStyle name="20% - Énfasis5 2" xfId="1033"/>
    <cellStyle name="20% - Énfasis6 2" xfId="1034"/>
    <cellStyle name="40% - Énfasis1 2" xfId="1035"/>
    <cellStyle name="40% - Énfasis2 2" xfId="1036"/>
    <cellStyle name="40% - Énfasis3 2" xfId="1037"/>
    <cellStyle name="40% - Énfasis4 2" xfId="1038"/>
    <cellStyle name="40% - Énfasis5 2" xfId="1039"/>
    <cellStyle name="40% - Énfasis6 2" xfId="1040"/>
    <cellStyle name="60% - Énfasis1 2" xfId="1041"/>
    <cellStyle name="60% - Énfasis2 2" xfId="1042"/>
    <cellStyle name="60% - Énfasis3 2" xfId="1043"/>
    <cellStyle name="60% - Énfasis4 2" xfId="1044"/>
    <cellStyle name="60% - Énfasis5 2" xfId="1045"/>
    <cellStyle name="60% - Énfasis6 2" xfId="1046"/>
    <cellStyle name="Buena 2" xfId="1047"/>
    <cellStyle name="Cálculo 2" xfId="1048"/>
    <cellStyle name="Celda de comprobación 2" xfId="1049"/>
    <cellStyle name="Celda vinculada 2" xfId="1050"/>
    <cellStyle name="Diseño" xfId="1051"/>
    <cellStyle name="Diseño 2" xfId="1052"/>
    <cellStyle name="Encabezado 4 2" xfId="1053"/>
    <cellStyle name="Énfasis1 2" xfId="1054"/>
    <cellStyle name="Énfasis2 2" xfId="1055"/>
    <cellStyle name="Énfasis3 2" xfId="1056"/>
    <cellStyle name="Énfasis4 2" xfId="1057"/>
    <cellStyle name="Énfasis5 2" xfId="1058"/>
    <cellStyle name="Énfasis6 2" xfId="1059"/>
    <cellStyle name="Entrada 2" xfId="1060"/>
    <cellStyle name="Euro" xfId="5"/>
    <cellStyle name="Euro 2" xfId="1119"/>
    <cellStyle name="Excel Built-in Normal" xfId="1061"/>
    <cellStyle name="HeaderStyle" xfId="6"/>
    <cellStyle name="Hipervínculo 10" xfId="7"/>
    <cellStyle name="Hipervínculo 100" xfId="8"/>
    <cellStyle name="Hipervínculo 101" xfId="9"/>
    <cellStyle name="Hipervínculo 102" xfId="10"/>
    <cellStyle name="Hipervínculo 103" xfId="11"/>
    <cellStyle name="Hipervínculo 104" xfId="12"/>
    <cellStyle name="Hipervínculo 105" xfId="13"/>
    <cellStyle name="Hipervínculo 106" xfId="14"/>
    <cellStyle name="Hipervínculo 107" xfId="15"/>
    <cellStyle name="Hipervínculo 108" xfId="16"/>
    <cellStyle name="Hipervínculo 109" xfId="17"/>
    <cellStyle name="Hipervínculo 11" xfId="18"/>
    <cellStyle name="Hipervínculo 110" xfId="19"/>
    <cellStyle name="Hipervínculo 111" xfId="20"/>
    <cellStyle name="Hipervínculo 112" xfId="21"/>
    <cellStyle name="Hipervínculo 113" xfId="22"/>
    <cellStyle name="Hipervínculo 114" xfId="23"/>
    <cellStyle name="Hipervínculo 115" xfId="24"/>
    <cellStyle name="Hipervínculo 116" xfId="25"/>
    <cellStyle name="Hipervínculo 117" xfId="26"/>
    <cellStyle name="Hipervínculo 118" xfId="27"/>
    <cellStyle name="Hipervínculo 119" xfId="28"/>
    <cellStyle name="Hipervínculo 12" xfId="29"/>
    <cellStyle name="Hipervínculo 120" xfId="30"/>
    <cellStyle name="Hipervínculo 121" xfId="31"/>
    <cellStyle name="Hipervínculo 122" xfId="32"/>
    <cellStyle name="Hipervínculo 123" xfId="33"/>
    <cellStyle name="Hipervínculo 124" xfId="34"/>
    <cellStyle name="Hipervínculo 125" xfId="35"/>
    <cellStyle name="Hipervínculo 126" xfId="36"/>
    <cellStyle name="Hipervínculo 127" xfId="37"/>
    <cellStyle name="Hipervínculo 128" xfId="38"/>
    <cellStyle name="Hipervínculo 129" xfId="39"/>
    <cellStyle name="Hipervínculo 13" xfId="40"/>
    <cellStyle name="Hipervínculo 130" xfId="41"/>
    <cellStyle name="Hipervínculo 131" xfId="42"/>
    <cellStyle name="Hipervínculo 132" xfId="43"/>
    <cellStyle name="Hipervínculo 133" xfId="44"/>
    <cellStyle name="Hipervínculo 134" xfId="45"/>
    <cellStyle name="Hipervínculo 135" xfId="46"/>
    <cellStyle name="Hipervínculo 136" xfId="47"/>
    <cellStyle name="Hipervínculo 137" xfId="48"/>
    <cellStyle name="Hipervínculo 138" xfId="49"/>
    <cellStyle name="Hipervínculo 139" xfId="50"/>
    <cellStyle name="Hipervínculo 14" xfId="51"/>
    <cellStyle name="Hipervínculo 140" xfId="52"/>
    <cellStyle name="Hipervínculo 141" xfId="53"/>
    <cellStyle name="Hipervínculo 142" xfId="54"/>
    <cellStyle name="Hipervínculo 143" xfId="55"/>
    <cellStyle name="Hipervínculo 144" xfId="56"/>
    <cellStyle name="Hipervínculo 145" xfId="57"/>
    <cellStyle name="Hipervínculo 146" xfId="58"/>
    <cellStyle name="Hipervínculo 147" xfId="59"/>
    <cellStyle name="Hipervínculo 148" xfId="60"/>
    <cellStyle name="Hipervínculo 149" xfId="61"/>
    <cellStyle name="Hipervínculo 15" xfId="62"/>
    <cellStyle name="Hipervínculo 150" xfId="63"/>
    <cellStyle name="Hipervínculo 151" xfId="64"/>
    <cellStyle name="Hipervínculo 152" xfId="65"/>
    <cellStyle name="Hipervínculo 153" xfId="66"/>
    <cellStyle name="Hipervínculo 154" xfId="67"/>
    <cellStyle name="Hipervínculo 155" xfId="68"/>
    <cellStyle name="Hipervínculo 156" xfId="69"/>
    <cellStyle name="Hipervínculo 157" xfId="70"/>
    <cellStyle name="Hipervínculo 158" xfId="71"/>
    <cellStyle name="Hipervínculo 159" xfId="72"/>
    <cellStyle name="Hipervínculo 16" xfId="73"/>
    <cellStyle name="Hipervínculo 160" xfId="74"/>
    <cellStyle name="Hipervínculo 161" xfId="75"/>
    <cellStyle name="Hipervínculo 162" xfId="76"/>
    <cellStyle name="Hipervínculo 163" xfId="77"/>
    <cellStyle name="Hipervínculo 164" xfId="78"/>
    <cellStyle name="Hipervínculo 165" xfId="79"/>
    <cellStyle name="Hipervínculo 166" xfId="80"/>
    <cellStyle name="Hipervínculo 167" xfId="81"/>
    <cellStyle name="Hipervínculo 168" xfId="82"/>
    <cellStyle name="Hipervínculo 169" xfId="83"/>
    <cellStyle name="Hipervínculo 17" xfId="84"/>
    <cellStyle name="Hipervínculo 170" xfId="85"/>
    <cellStyle name="Hipervínculo 171" xfId="86"/>
    <cellStyle name="Hipervínculo 172" xfId="87"/>
    <cellStyle name="Hipervínculo 173" xfId="88"/>
    <cellStyle name="Hipervínculo 174" xfId="89"/>
    <cellStyle name="Hipervínculo 175" xfId="90"/>
    <cellStyle name="Hipervínculo 176" xfId="91"/>
    <cellStyle name="Hipervínculo 177" xfId="92"/>
    <cellStyle name="Hipervínculo 178" xfId="93"/>
    <cellStyle name="Hipervínculo 179" xfId="94"/>
    <cellStyle name="Hipervínculo 18" xfId="95"/>
    <cellStyle name="Hipervínculo 180" xfId="96"/>
    <cellStyle name="Hipervínculo 181" xfId="97"/>
    <cellStyle name="Hipervínculo 182" xfId="98"/>
    <cellStyle name="Hipervínculo 183" xfId="99"/>
    <cellStyle name="Hipervínculo 184" xfId="100"/>
    <cellStyle name="Hipervínculo 185" xfId="101"/>
    <cellStyle name="Hipervínculo 186" xfId="102"/>
    <cellStyle name="Hipervínculo 187" xfId="103"/>
    <cellStyle name="Hipervínculo 188" xfId="104"/>
    <cellStyle name="Hipervínculo 189" xfId="105"/>
    <cellStyle name="Hipervínculo 19" xfId="106"/>
    <cellStyle name="Hipervínculo 190" xfId="107"/>
    <cellStyle name="Hipervínculo 191" xfId="108"/>
    <cellStyle name="Hipervínculo 192" xfId="109"/>
    <cellStyle name="Hipervínculo 193" xfId="110"/>
    <cellStyle name="Hipervínculo 194" xfId="111"/>
    <cellStyle name="Hipervínculo 195" xfId="112"/>
    <cellStyle name="Hipervínculo 196" xfId="113"/>
    <cellStyle name="Hipervínculo 197" xfId="114"/>
    <cellStyle name="Hipervínculo 198" xfId="115"/>
    <cellStyle name="Hipervínculo 199" xfId="116"/>
    <cellStyle name="Hipervínculo 2" xfId="117"/>
    <cellStyle name="Hipervínculo 20" xfId="118"/>
    <cellStyle name="Hipervínculo 200" xfId="119"/>
    <cellStyle name="Hipervínculo 201" xfId="120"/>
    <cellStyle name="Hipervínculo 202" xfId="121"/>
    <cellStyle name="Hipervínculo 203" xfId="122"/>
    <cellStyle name="Hipervínculo 204" xfId="123"/>
    <cellStyle name="Hipervínculo 205" xfId="124"/>
    <cellStyle name="Hipervínculo 206" xfId="125"/>
    <cellStyle name="Hipervínculo 207" xfId="126"/>
    <cellStyle name="Hipervínculo 208" xfId="127"/>
    <cellStyle name="Hipervínculo 209" xfId="128"/>
    <cellStyle name="Hipervínculo 21" xfId="129"/>
    <cellStyle name="Hipervínculo 210" xfId="130"/>
    <cellStyle name="Hipervínculo 211" xfId="131"/>
    <cellStyle name="Hipervínculo 212" xfId="132"/>
    <cellStyle name="Hipervínculo 213" xfId="133"/>
    <cellStyle name="Hipervínculo 214" xfId="134"/>
    <cellStyle name="Hipervínculo 215" xfId="135"/>
    <cellStyle name="Hipervínculo 216" xfId="136"/>
    <cellStyle name="Hipervínculo 217" xfId="137"/>
    <cellStyle name="Hipervínculo 218" xfId="138"/>
    <cellStyle name="Hipervínculo 219" xfId="139"/>
    <cellStyle name="Hipervínculo 22" xfId="140"/>
    <cellStyle name="Hipervínculo 220" xfId="141"/>
    <cellStyle name="Hipervínculo 221" xfId="142"/>
    <cellStyle name="Hipervínculo 222" xfId="143"/>
    <cellStyle name="Hipervínculo 223" xfId="144"/>
    <cellStyle name="Hipervínculo 224" xfId="145"/>
    <cellStyle name="Hipervínculo 225" xfId="146"/>
    <cellStyle name="Hipervínculo 226" xfId="147"/>
    <cellStyle name="Hipervínculo 227" xfId="148"/>
    <cellStyle name="Hipervínculo 228" xfId="149"/>
    <cellStyle name="Hipervínculo 229" xfId="150"/>
    <cellStyle name="Hipervínculo 23" xfId="151"/>
    <cellStyle name="Hipervínculo 230" xfId="152"/>
    <cellStyle name="Hipervínculo 231" xfId="153"/>
    <cellStyle name="Hipervínculo 232" xfId="154"/>
    <cellStyle name="Hipervínculo 233" xfId="155"/>
    <cellStyle name="Hipervínculo 234" xfId="156"/>
    <cellStyle name="Hipervínculo 235" xfId="157"/>
    <cellStyle name="Hipervínculo 236" xfId="158"/>
    <cellStyle name="Hipervínculo 237" xfId="159"/>
    <cellStyle name="Hipervínculo 238" xfId="160"/>
    <cellStyle name="Hipervínculo 239" xfId="161"/>
    <cellStyle name="Hipervínculo 24" xfId="162"/>
    <cellStyle name="Hipervínculo 240" xfId="163"/>
    <cellStyle name="Hipervínculo 241" xfId="164"/>
    <cellStyle name="Hipervínculo 242" xfId="165"/>
    <cellStyle name="Hipervínculo 243" xfId="166"/>
    <cellStyle name="Hipervínculo 244" xfId="167"/>
    <cellStyle name="Hipervínculo 245" xfId="168"/>
    <cellStyle name="Hipervínculo 246" xfId="169"/>
    <cellStyle name="Hipervínculo 247" xfId="170"/>
    <cellStyle name="Hipervínculo 248" xfId="171"/>
    <cellStyle name="Hipervínculo 249" xfId="172"/>
    <cellStyle name="Hipervínculo 25" xfId="173"/>
    <cellStyle name="Hipervínculo 250" xfId="174"/>
    <cellStyle name="Hipervínculo 251" xfId="175"/>
    <cellStyle name="Hipervínculo 252" xfId="176"/>
    <cellStyle name="Hipervínculo 253" xfId="177"/>
    <cellStyle name="Hipervínculo 254" xfId="178"/>
    <cellStyle name="Hipervínculo 255" xfId="179"/>
    <cellStyle name="Hipervínculo 256" xfId="180"/>
    <cellStyle name="Hipervínculo 257" xfId="181"/>
    <cellStyle name="Hipervínculo 258" xfId="182"/>
    <cellStyle name="Hipervínculo 259" xfId="183"/>
    <cellStyle name="Hipervínculo 26" xfId="184"/>
    <cellStyle name="Hipervínculo 260" xfId="185"/>
    <cellStyle name="Hipervínculo 261" xfId="186"/>
    <cellStyle name="Hipervínculo 262" xfId="187"/>
    <cellStyle name="Hipervínculo 263" xfId="188"/>
    <cellStyle name="Hipervínculo 264" xfId="189"/>
    <cellStyle name="Hipervínculo 265" xfId="190"/>
    <cellStyle name="Hipervínculo 266" xfId="191"/>
    <cellStyle name="Hipervínculo 267" xfId="192"/>
    <cellStyle name="Hipervínculo 268" xfId="193"/>
    <cellStyle name="Hipervínculo 269" xfId="194"/>
    <cellStyle name="Hipervínculo 27" xfId="195"/>
    <cellStyle name="Hipervínculo 270" xfId="196"/>
    <cellStyle name="Hipervínculo 271" xfId="197"/>
    <cellStyle name="Hipervínculo 272" xfId="198"/>
    <cellStyle name="Hipervínculo 273" xfId="199"/>
    <cellStyle name="Hipervínculo 274" xfId="200"/>
    <cellStyle name="Hipervínculo 275" xfId="201"/>
    <cellStyle name="Hipervínculo 276" xfId="202"/>
    <cellStyle name="Hipervínculo 277" xfId="203"/>
    <cellStyle name="Hipervínculo 278" xfId="204"/>
    <cellStyle name="Hipervínculo 279" xfId="205"/>
    <cellStyle name="Hipervínculo 28" xfId="206"/>
    <cellStyle name="Hipervínculo 280" xfId="207"/>
    <cellStyle name="Hipervínculo 281" xfId="208"/>
    <cellStyle name="Hipervínculo 282" xfId="209"/>
    <cellStyle name="Hipervínculo 283" xfId="210"/>
    <cellStyle name="Hipervínculo 284" xfId="211"/>
    <cellStyle name="Hipervínculo 285" xfId="212"/>
    <cellStyle name="Hipervínculo 286" xfId="213"/>
    <cellStyle name="Hipervínculo 287" xfId="214"/>
    <cellStyle name="Hipervínculo 288" xfId="215"/>
    <cellStyle name="Hipervínculo 289" xfId="216"/>
    <cellStyle name="Hipervínculo 29" xfId="217"/>
    <cellStyle name="Hipervínculo 290" xfId="218"/>
    <cellStyle name="Hipervínculo 291" xfId="219"/>
    <cellStyle name="Hipervínculo 292" xfId="220"/>
    <cellStyle name="Hipervínculo 293" xfId="221"/>
    <cellStyle name="Hipervínculo 294" xfId="222"/>
    <cellStyle name="Hipervínculo 295" xfId="223"/>
    <cellStyle name="Hipervínculo 296" xfId="224"/>
    <cellStyle name="Hipervínculo 297" xfId="225"/>
    <cellStyle name="Hipervínculo 298" xfId="226"/>
    <cellStyle name="Hipervínculo 299" xfId="227"/>
    <cellStyle name="Hipervínculo 3" xfId="228"/>
    <cellStyle name="Hipervínculo 30" xfId="229"/>
    <cellStyle name="Hipervínculo 300" xfId="230"/>
    <cellStyle name="Hipervínculo 301" xfId="231"/>
    <cellStyle name="Hipervínculo 302" xfId="232"/>
    <cellStyle name="Hipervínculo 303" xfId="233"/>
    <cellStyle name="Hipervínculo 304" xfId="234"/>
    <cellStyle name="Hipervínculo 305" xfId="235"/>
    <cellStyle name="Hipervínculo 306" xfId="236"/>
    <cellStyle name="Hipervínculo 307" xfId="237"/>
    <cellStyle name="Hipervínculo 308" xfId="238"/>
    <cellStyle name="Hipervínculo 309" xfId="239"/>
    <cellStyle name="Hipervínculo 31" xfId="240"/>
    <cellStyle name="Hipervínculo 310" xfId="241"/>
    <cellStyle name="Hipervínculo 311" xfId="242"/>
    <cellStyle name="Hipervínculo 312" xfId="243"/>
    <cellStyle name="Hipervínculo 313" xfId="244"/>
    <cellStyle name="Hipervínculo 314" xfId="245"/>
    <cellStyle name="Hipervínculo 315" xfId="246"/>
    <cellStyle name="Hipervínculo 316" xfId="247"/>
    <cellStyle name="Hipervínculo 317" xfId="248"/>
    <cellStyle name="Hipervínculo 318" xfId="249"/>
    <cellStyle name="Hipervínculo 319" xfId="250"/>
    <cellStyle name="Hipervínculo 32" xfId="251"/>
    <cellStyle name="Hipervínculo 320" xfId="252"/>
    <cellStyle name="Hipervínculo 321" xfId="253"/>
    <cellStyle name="Hipervínculo 322" xfId="254"/>
    <cellStyle name="Hipervínculo 323" xfId="255"/>
    <cellStyle name="Hipervínculo 324" xfId="256"/>
    <cellStyle name="Hipervínculo 325" xfId="257"/>
    <cellStyle name="Hipervínculo 326" xfId="258"/>
    <cellStyle name="Hipervínculo 327" xfId="259"/>
    <cellStyle name="Hipervínculo 328" xfId="260"/>
    <cellStyle name="Hipervínculo 329" xfId="261"/>
    <cellStyle name="Hipervínculo 33" xfId="262"/>
    <cellStyle name="Hipervínculo 330" xfId="263"/>
    <cellStyle name="Hipervínculo 331" xfId="264"/>
    <cellStyle name="Hipervínculo 332" xfId="265"/>
    <cellStyle name="Hipervínculo 333" xfId="266"/>
    <cellStyle name="Hipervínculo 334" xfId="267"/>
    <cellStyle name="Hipervínculo 335" xfId="268"/>
    <cellStyle name="Hipervínculo 336" xfId="269"/>
    <cellStyle name="Hipervínculo 337" xfId="270"/>
    <cellStyle name="Hipervínculo 338" xfId="271"/>
    <cellStyle name="Hipervínculo 339" xfId="272"/>
    <cellStyle name="Hipervínculo 34" xfId="273"/>
    <cellStyle name="Hipervínculo 340" xfId="274"/>
    <cellStyle name="Hipervínculo 341" xfId="275"/>
    <cellStyle name="Hipervínculo 342" xfId="276"/>
    <cellStyle name="Hipervínculo 343" xfId="277"/>
    <cellStyle name="Hipervínculo 344" xfId="278"/>
    <cellStyle name="Hipervínculo 345" xfId="279"/>
    <cellStyle name="Hipervínculo 346" xfId="280"/>
    <cellStyle name="Hipervínculo 347" xfId="281"/>
    <cellStyle name="Hipervínculo 348" xfId="282"/>
    <cellStyle name="Hipervínculo 349" xfId="283"/>
    <cellStyle name="Hipervínculo 35" xfId="284"/>
    <cellStyle name="Hipervínculo 350" xfId="285"/>
    <cellStyle name="Hipervínculo 351" xfId="286"/>
    <cellStyle name="Hipervínculo 352" xfId="287"/>
    <cellStyle name="Hipervínculo 353" xfId="288"/>
    <cellStyle name="Hipervínculo 354" xfId="289"/>
    <cellStyle name="Hipervínculo 355" xfId="290"/>
    <cellStyle name="Hipervínculo 356" xfId="291"/>
    <cellStyle name="Hipervínculo 357" xfId="292"/>
    <cellStyle name="Hipervínculo 358" xfId="293"/>
    <cellStyle name="Hipervínculo 359" xfId="294"/>
    <cellStyle name="Hipervínculo 36" xfId="295"/>
    <cellStyle name="Hipervínculo 360" xfId="296"/>
    <cellStyle name="Hipervínculo 361" xfId="297"/>
    <cellStyle name="Hipervínculo 362" xfId="298"/>
    <cellStyle name="Hipervínculo 363" xfId="299"/>
    <cellStyle name="Hipervínculo 364" xfId="300"/>
    <cellStyle name="Hipervínculo 365" xfId="301"/>
    <cellStyle name="Hipervínculo 366" xfId="302"/>
    <cellStyle name="Hipervínculo 367" xfId="303"/>
    <cellStyle name="Hipervínculo 368" xfId="304"/>
    <cellStyle name="Hipervínculo 369" xfId="305"/>
    <cellStyle name="Hipervínculo 37" xfId="306"/>
    <cellStyle name="Hipervínculo 370" xfId="307"/>
    <cellStyle name="Hipervínculo 371" xfId="308"/>
    <cellStyle name="Hipervínculo 372" xfId="309"/>
    <cellStyle name="Hipervínculo 373" xfId="310"/>
    <cellStyle name="Hipervínculo 374" xfId="311"/>
    <cellStyle name="Hipervínculo 375" xfId="312"/>
    <cellStyle name="Hipervínculo 376" xfId="313"/>
    <cellStyle name="Hipervínculo 377" xfId="314"/>
    <cellStyle name="Hipervínculo 378" xfId="315"/>
    <cellStyle name="Hipervínculo 379" xfId="316"/>
    <cellStyle name="Hipervínculo 38" xfId="317"/>
    <cellStyle name="Hipervínculo 380" xfId="318"/>
    <cellStyle name="Hipervínculo 381" xfId="319"/>
    <cellStyle name="Hipervínculo 382" xfId="320"/>
    <cellStyle name="Hipervínculo 383" xfId="321"/>
    <cellStyle name="Hipervínculo 384" xfId="322"/>
    <cellStyle name="Hipervínculo 385" xfId="323"/>
    <cellStyle name="Hipervínculo 386" xfId="324"/>
    <cellStyle name="Hipervínculo 387" xfId="325"/>
    <cellStyle name="Hipervínculo 388" xfId="326"/>
    <cellStyle name="Hipervínculo 389" xfId="327"/>
    <cellStyle name="Hipervínculo 39" xfId="328"/>
    <cellStyle name="Hipervínculo 390" xfId="329"/>
    <cellStyle name="Hipervínculo 391" xfId="330"/>
    <cellStyle name="Hipervínculo 392" xfId="331"/>
    <cellStyle name="Hipervínculo 393" xfId="332"/>
    <cellStyle name="Hipervínculo 394" xfId="333"/>
    <cellStyle name="Hipervínculo 395" xfId="334"/>
    <cellStyle name="Hipervínculo 396" xfId="335"/>
    <cellStyle name="Hipervínculo 397" xfId="336"/>
    <cellStyle name="Hipervínculo 398" xfId="337"/>
    <cellStyle name="Hipervínculo 399" xfId="338"/>
    <cellStyle name="Hipervínculo 4" xfId="339"/>
    <cellStyle name="Hipervínculo 40" xfId="340"/>
    <cellStyle name="Hipervínculo 400" xfId="341"/>
    <cellStyle name="Hipervínculo 401" xfId="342"/>
    <cellStyle name="Hipervínculo 402" xfId="343"/>
    <cellStyle name="Hipervínculo 403" xfId="344"/>
    <cellStyle name="Hipervínculo 404" xfId="345"/>
    <cellStyle name="Hipervínculo 405" xfId="346"/>
    <cellStyle name="Hipervínculo 406" xfId="347"/>
    <cellStyle name="Hipervínculo 407" xfId="348"/>
    <cellStyle name="Hipervínculo 408" xfId="349"/>
    <cellStyle name="Hipervínculo 409" xfId="350"/>
    <cellStyle name="Hipervínculo 41" xfId="351"/>
    <cellStyle name="Hipervínculo 410" xfId="352"/>
    <cellStyle name="Hipervínculo 411" xfId="353"/>
    <cellStyle name="Hipervínculo 412" xfId="354"/>
    <cellStyle name="Hipervínculo 413" xfId="355"/>
    <cellStyle name="Hipervínculo 414" xfId="356"/>
    <cellStyle name="Hipervínculo 415" xfId="357"/>
    <cellStyle name="Hipervínculo 416" xfId="358"/>
    <cellStyle name="Hipervínculo 417" xfId="359"/>
    <cellStyle name="Hipervínculo 418" xfId="360"/>
    <cellStyle name="Hipervínculo 419" xfId="361"/>
    <cellStyle name="Hipervínculo 42" xfId="362"/>
    <cellStyle name="Hipervínculo 420" xfId="363"/>
    <cellStyle name="Hipervínculo 421" xfId="364"/>
    <cellStyle name="Hipervínculo 422" xfId="365"/>
    <cellStyle name="Hipervínculo 423" xfId="366"/>
    <cellStyle name="Hipervínculo 424" xfId="367"/>
    <cellStyle name="Hipervínculo 425" xfId="368"/>
    <cellStyle name="Hipervínculo 426" xfId="369"/>
    <cellStyle name="Hipervínculo 427" xfId="370"/>
    <cellStyle name="Hipervínculo 428" xfId="371"/>
    <cellStyle name="Hipervínculo 429" xfId="372"/>
    <cellStyle name="Hipervínculo 43" xfId="373"/>
    <cellStyle name="Hipervínculo 430" xfId="374"/>
    <cellStyle name="Hipervínculo 431" xfId="375"/>
    <cellStyle name="Hipervínculo 432" xfId="376"/>
    <cellStyle name="Hipervínculo 433" xfId="377"/>
    <cellStyle name="Hipervínculo 434" xfId="378"/>
    <cellStyle name="Hipervínculo 435" xfId="379"/>
    <cellStyle name="Hipervínculo 436" xfId="380"/>
    <cellStyle name="Hipervínculo 437" xfId="381"/>
    <cellStyle name="Hipervínculo 438" xfId="382"/>
    <cellStyle name="Hipervínculo 439" xfId="383"/>
    <cellStyle name="Hipervínculo 44" xfId="384"/>
    <cellStyle name="Hipervínculo 440" xfId="385"/>
    <cellStyle name="Hipervínculo 441" xfId="386"/>
    <cellStyle name="Hipervínculo 442" xfId="387"/>
    <cellStyle name="Hipervínculo 443" xfId="388"/>
    <cellStyle name="Hipervínculo 444" xfId="389"/>
    <cellStyle name="Hipervínculo 445" xfId="390"/>
    <cellStyle name="Hipervínculo 446" xfId="391"/>
    <cellStyle name="Hipervínculo 447" xfId="392"/>
    <cellStyle name="Hipervínculo 448" xfId="393"/>
    <cellStyle name="Hipervínculo 449" xfId="394"/>
    <cellStyle name="Hipervínculo 45" xfId="395"/>
    <cellStyle name="Hipervínculo 450" xfId="396"/>
    <cellStyle name="Hipervínculo 451" xfId="397"/>
    <cellStyle name="Hipervínculo 452" xfId="398"/>
    <cellStyle name="Hipervínculo 453" xfId="399"/>
    <cellStyle name="Hipervínculo 454" xfId="400"/>
    <cellStyle name="Hipervínculo 455" xfId="401"/>
    <cellStyle name="Hipervínculo 456" xfId="402"/>
    <cellStyle name="Hipervínculo 457" xfId="403"/>
    <cellStyle name="Hipervínculo 458" xfId="404"/>
    <cellStyle name="Hipervínculo 459" xfId="405"/>
    <cellStyle name="Hipervínculo 46" xfId="406"/>
    <cellStyle name="Hipervínculo 460" xfId="407"/>
    <cellStyle name="Hipervínculo 461" xfId="408"/>
    <cellStyle name="Hipervínculo 462" xfId="409"/>
    <cellStyle name="Hipervínculo 463" xfId="410"/>
    <cellStyle name="Hipervínculo 464" xfId="411"/>
    <cellStyle name="Hipervínculo 465" xfId="412"/>
    <cellStyle name="Hipervínculo 466" xfId="413"/>
    <cellStyle name="Hipervínculo 467" xfId="414"/>
    <cellStyle name="Hipervínculo 468" xfId="415"/>
    <cellStyle name="Hipervínculo 469" xfId="416"/>
    <cellStyle name="Hipervínculo 47" xfId="417"/>
    <cellStyle name="Hipervínculo 470" xfId="418"/>
    <cellStyle name="Hipervínculo 471" xfId="419"/>
    <cellStyle name="Hipervínculo 472" xfId="420"/>
    <cellStyle name="Hipervínculo 473" xfId="421"/>
    <cellStyle name="Hipervínculo 474" xfId="422"/>
    <cellStyle name="Hipervínculo 475" xfId="423"/>
    <cellStyle name="Hipervínculo 476" xfId="424"/>
    <cellStyle name="Hipervínculo 477" xfId="425"/>
    <cellStyle name="Hipervínculo 478" xfId="426"/>
    <cellStyle name="Hipervínculo 479" xfId="427"/>
    <cellStyle name="Hipervínculo 48" xfId="428"/>
    <cellStyle name="Hipervínculo 480" xfId="429"/>
    <cellStyle name="Hipervínculo 481" xfId="430"/>
    <cellStyle name="Hipervínculo 482" xfId="431"/>
    <cellStyle name="Hipervínculo 483" xfId="432"/>
    <cellStyle name="Hipervínculo 484" xfId="433"/>
    <cellStyle name="Hipervínculo 485" xfId="434"/>
    <cellStyle name="Hipervínculo 486" xfId="435"/>
    <cellStyle name="Hipervínculo 487" xfId="436"/>
    <cellStyle name="Hipervínculo 488" xfId="437"/>
    <cellStyle name="Hipervínculo 489" xfId="438"/>
    <cellStyle name="Hipervínculo 49" xfId="439"/>
    <cellStyle name="Hipervínculo 490" xfId="440"/>
    <cellStyle name="Hipervínculo 491" xfId="441"/>
    <cellStyle name="Hipervínculo 492" xfId="442"/>
    <cellStyle name="Hipervínculo 493" xfId="443"/>
    <cellStyle name="Hipervínculo 494" xfId="444"/>
    <cellStyle name="Hipervínculo 495" xfId="445"/>
    <cellStyle name="Hipervínculo 496" xfId="446"/>
    <cellStyle name="Hipervínculo 497" xfId="447"/>
    <cellStyle name="Hipervínculo 498" xfId="448"/>
    <cellStyle name="Hipervínculo 499" xfId="449"/>
    <cellStyle name="Hipervínculo 5" xfId="450"/>
    <cellStyle name="Hipervínculo 50" xfId="451"/>
    <cellStyle name="Hipervínculo 500" xfId="452"/>
    <cellStyle name="Hipervínculo 501" xfId="453"/>
    <cellStyle name="Hipervínculo 502" xfId="454"/>
    <cellStyle name="Hipervínculo 503" xfId="455"/>
    <cellStyle name="Hipervínculo 504" xfId="456"/>
    <cellStyle name="Hipervínculo 505" xfId="457"/>
    <cellStyle name="Hipervínculo 506" xfId="458"/>
    <cellStyle name="Hipervínculo 507" xfId="459"/>
    <cellStyle name="Hipervínculo 508" xfId="460"/>
    <cellStyle name="Hipervínculo 509" xfId="461"/>
    <cellStyle name="Hipervínculo 51" xfId="462"/>
    <cellStyle name="Hipervínculo 510" xfId="463"/>
    <cellStyle name="Hipervínculo 511" xfId="464"/>
    <cellStyle name="Hipervínculo 512" xfId="465"/>
    <cellStyle name="Hipervínculo 513" xfId="466"/>
    <cellStyle name="Hipervínculo 514" xfId="467"/>
    <cellStyle name="Hipervínculo 515" xfId="468"/>
    <cellStyle name="Hipervínculo 516" xfId="469"/>
    <cellStyle name="Hipervínculo 517" xfId="470"/>
    <cellStyle name="Hipervínculo 518" xfId="471"/>
    <cellStyle name="Hipervínculo 519" xfId="472"/>
    <cellStyle name="Hipervínculo 52" xfId="473"/>
    <cellStyle name="Hipervínculo 520" xfId="474"/>
    <cellStyle name="Hipervínculo 521" xfId="475"/>
    <cellStyle name="Hipervínculo 522" xfId="476"/>
    <cellStyle name="Hipervínculo 523" xfId="477"/>
    <cellStyle name="Hipervínculo 524" xfId="478"/>
    <cellStyle name="Hipervínculo 525" xfId="479"/>
    <cellStyle name="Hipervínculo 526" xfId="480"/>
    <cellStyle name="Hipervínculo 527" xfId="481"/>
    <cellStyle name="Hipervínculo 528" xfId="482"/>
    <cellStyle name="Hipervínculo 529" xfId="483"/>
    <cellStyle name="Hipervínculo 53" xfId="484"/>
    <cellStyle name="Hipervínculo 530" xfId="485"/>
    <cellStyle name="Hipervínculo 531" xfId="486"/>
    <cellStyle name="Hipervínculo 532" xfId="487"/>
    <cellStyle name="Hipervínculo 533" xfId="488"/>
    <cellStyle name="Hipervínculo 534" xfId="489"/>
    <cellStyle name="Hipervínculo 535" xfId="490"/>
    <cellStyle name="Hipervínculo 536" xfId="491"/>
    <cellStyle name="Hipervínculo 537" xfId="492"/>
    <cellStyle name="Hipervínculo 538" xfId="493"/>
    <cellStyle name="Hipervínculo 539" xfId="494"/>
    <cellStyle name="Hipervínculo 54" xfId="495"/>
    <cellStyle name="Hipervínculo 540" xfId="496"/>
    <cellStyle name="Hipervínculo 541" xfId="497"/>
    <cellStyle name="Hipervínculo 542" xfId="498"/>
    <cellStyle name="Hipervínculo 543" xfId="499"/>
    <cellStyle name="Hipervínculo 544" xfId="500"/>
    <cellStyle name="Hipervínculo 545" xfId="501"/>
    <cellStyle name="Hipervínculo 546" xfId="502"/>
    <cellStyle name="Hipervínculo 547" xfId="503"/>
    <cellStyle name="Hipervínculo 548" xfId="504"/>
    <cellStyle name="Hipervínculo 549" xfId="505"/>
    <cellStyle name="Hipervínculo 55" xfId="506"/>
    <cellStyle name="Hipervínculo 550" xfId="507"/>
    <cellStyle name="Hipervínculo 551" xfId="508"/>
    <cellStyle name="Hipervínculo 552" xfId="509"/>
    <cellStyle name="Hipervínculo 553" xfId="510"/>
    <cellStyle name="Hipervínculo 554" xfId="511"/>
    <cellStyle name="Hipervínculo 555" xfId="512"/>
    <cellStyle name="Hipervínculo 556" xfId="513"/>
    <cellStyle name="Hipervínculo 557" xfId="514"/>
    <cellStyle name="Hipervínculo 558" xfId="515"/>
    <cellStyle name="Hipervínculo 559" xfId="516"/>
    <cellStyle name="Hipervínculo 56" xfId="517"/>
    <cellStyle name="Hipervínculo 560" xfId="518"/>
    <cellStyle name="Hipervínculo 561" xfId="519"/>
    <cellStyle name="Hipervínculo 562" xfId="520"/>
    <cellStyle name="Hipervínculo 563" xfId="521"/>
    <cellStyle name="Hipervínculo 564" xfId="522"/>
    <cellStyle name="Hipervínculo 565" xfId="523"/>
    <cellStyle name="Hipervínculo 566" xfId="524"/>
    <cellStyle name="Hipervínculo 567" xfId="525"/>
    <cellStyle name="Hipervínculo 568" xfId="526"/>
    <cellStyle name="Hipervínculo 569" xfId="527"/>
    <cellStyle name="Hipervínculo 57" xfId="528"/>
    <cellStyle name="Hipervínculo 570" xfId="529"/>
    <cellStyle name="Hipervínculo 571" xfId="530"/>
    <cellStyle name="Hipervínculo 572" xfId="531"/>
    <cellStyle name="Hipervínculo 573" xfId="532"/>
    <cellStyle name="Hipervínculo 574" xfId="533"/>
    <cellStyle name="Hipervínculo 575" xfId="534"/>
    <cellStyle name="Hipervínculo 576" xfId="535"/>
    <cellStyle name="Hipervínculo 577" xfId="536"/>
    <cellStyle name="Hipervínculo 578" xfId="537"/>
    <cellStyle name="Hipervínculo 579" xfId="538"/>
    <cellStyle name="Hipervínculo 58" xfId="539"/>
    <cellStyle name="Hipervínculo 580" xfId="540"/>
    <cellStyle name="Hipervínculo 581" xfId="541"/>
    <cellStyle name="Hipervínculo 582" xfId="542"/>
    <cellStyle name="Hipervínculo 583" xfId="543"/>
    <cellStyle name="Hipervínculo 584" xfId="544"/>
    <cellStyle name="Hipervínculo 585" xfId="545"/>
    <cellStyle name="Hipervínculo 586" xfId="546"/>
    <cellStyle name="Hipervínculo 587" xfId="547"/>
    <cellStyle name="Hipervínculo 588" xfId="548"/>
    <cellStyle name="Hipervínculo 589" xfId="549"/>
    <cellStyle name="Hipervínculo 59" xfId="550"/>
    <cellStyle name="Hipervínculo 590" xfId="551"/>
    <cellStyle name="Hipervínculo 591" xfId="552"/>
    <cellStyle name="Hipervínculo 592" xfId="553"/>
    <cellStyle name="Hipervínculo 593" xfId="554"/>
    <cellStyle name="Hipervínculo 594" xfId="555"/>
    <cellStyle name="Hipervínculo 595" xfId="556"/>
    <cellStyle name="Hipervínculo 596" xfId="557"/>
    <cellStyle name="Hipervínculo 597" xfId="558"/>
    <cellStyle name="Hipervínculo 598" xfId="559"/>
    <cellStyle name="Hipervínculo 599" xfId="560"/>
    <cellStyle name="Hipervínculo 6" xfId="561"/>
    <cellStyle name="Hipervínculo 60" xfId="562"/>
    <cellStyle name="Hipervínculo 600" xfId="563"/>
    <cellStyle name="Hipervínculo 601" xfId="564"/>
    <cellStyle name="Hipervínculo 602" xfId="565"/>
    <cellStyle name="Hipervínculo 603" xfId="566"/>
    <cellStyle name="Hipervínculo 604" xfId="567"/>
    <cellStyle name="Hipervínculo 605" xfId="568"/>
    <cellStyle name="Hipervínculo 606" xfId="569"/>
    <cellStyle name="Hipervínculo 607" xfId="570"/>
    <cellStyle name="Hipervínculo 608" xfId="571"/>
    <cellStyle name="Hipervínculo 609" xfId="572"/>
    <cellStyle name="Hipervínculo 61" xfId="573"/>
    <cellStyle name="Hipervínculo 610" xfId="574"/>
    <cellStyle name="Hipervínculo 611" xfId="575"/>
    <cellStyle name="Hipervínculo 612" xfId="576"/>
    <cellStyle name="Hipervínculo 613" xfId="577"/>
    <cellStyle name="Hipervínculo 614" xfId="578"/>
    <cellStyle name="Hipervínculo 615" xfId="579"/>
    <cellStyle name="Hipervínculo 616" xfId="580"/>
    <cellStyle name="Hipervínculo 617" xfId="581"/>
    <cellStyle name="Hipervínculo 618" xfId="582"/>
    <cellStyle name="Hipervínculo 619" xfId="583"/>
    <cellStyle name="Hipervínculo 62" xfId="584"/>
    <cellStyle name="Hipervínculo 620" xfId="585"/>
    <cellStyle name="Hipervínculo 621" xfId="586"/>
    <cellStyle name="Hipervínculo 622" xfId="587"/>
    <cellStyle name="Hipervínculo 623" xfId="588"/>
    <cellStyle name="Hipervínculo 624" xfId="589"/>
    <cellStyle name="Hipervínculo 625" xfId="590"/>
    <cellStyle name="Hipervínculo 626" xfId="591"/>
    <cellStyle name="Hipervínculo 627" xfId="592"/>
    <cellStyle name="Hipervínculo 628" xfId="593"/>
    <cellStyle name="Hipervínculo 629" xfId="594"/>
    <cellStyle name="Hipervínculo 63" xfId="595"/>
    <cellStyle name="Hipervínculo 630" xfId="596"/>
    <cellStyle name="Hipervínculo 631" xfId="597"/>
    <cellStyle name="Hipervínculo 632" xfId="598"/>
    <cellStyle name="Hipervínculo 633" xfId="599"/>
    <cellStyle name="Hipervínculo 634" xfId="600"/>
    <cellStyle name="Hipervínculo 635" xfId="601"/>
    <cellStyle name="Hipervínculo 636" xfId="602"/>
    <cellStyle name="Hipervínculo 637" xfId="603"/>
    <cellStyle name="Hipervínculo 638" xfId="604"/>
    <cellStyle name="Hipervínculo 639" xfId="605"/>
    <cellStyle name="Hipervínculo 64" xfId="606"/>
    <cellStyle name="Hipervínculo 640" xfId="607"/>
    <cellStyle name="Hipervínculo 641" xfId="608"/>
    <cellStyle name="Hipervínculo 642" xfId="609"/>
    <cellStyle name="Hipervínculo 643" xfId="610"/>
    <cellStyle name="Hipervínculo 644" xfId="611"/>
    <cellStyle name="Hipervínculo 645" xfId="612"/>
    <cellStyle name="Hipervínculo 646" xfId="613"/>
    <cellStyle name="Hipervínculo 647" xfId="614"/>
    <cellStyle name="Hipervínculo 648" xfId="615"/>
    <cellStyle name="Hipervínculo 649" xfId="616"/>
    <cellStyle name="Hipervínculo 65" xfId="617"/>
    <cellStyle name="Hipervínculo 650" xfId="618"/>
    <cellStyle name="Hipervínculo 651" xfId="619"/>
    <cellStyle name="Hipervínculo 652" xfId="620"/>
    <cellStyle name="Hipervínculo 653" xfId="621"/>
    <cellStyle name="Hipervínculo 654" xfId="622"/>
    <cellStyle name="Hipervínculo 655" xfId="623"/>
    <cellStyle name="Hipervínculo 656" xfId="624"/>
    <cellStyle name="Hipervínculo 657" xfId="625"/>
    <cellStyle name="Hipervínculo 658" xfId="626"/>
    <cellStyle name="Hipervínculo 659" xfId="627"/>
    <cellStyle name="Hipervínculo 66" xfId="628"/>
    <cellStyle name="Hipervínculo 660" xfId="629"/>
    <cellStyle name="Hipervínculo 661" xfId="630"/>
    <cellStyle name="Hipervínculo 662" xfId="631"/>
    <cellStyle name="Hipervínculo 663" xfId="632"/>
    <cellStyle name="Hipervínculo 664" xfId="633"/>
    <cellStyle name="Hipervínculo 665" xfId="634"/>
    <cellStyle name="Hipervínculo 666" xfId="635"/>
    <cellStyle name="Hipervínculo 667" xfId="636"/>
    <cellStyle name="Hipervínculo 668" xfId="637"/>
    <cellStyle name="Hipervínculo 669" xfId="638"/>
    <cellStyle name="Hipervínculo 67" xfId="639"/>
    <cellStyle name="Hipervínculo 670" xfId="640"/>
    <cellStyle name="Hipervínculo 671" xfId="641"/>
    <cellStyle name="Hipervínculo 672" xfId="642"/>
    <cellStyle name="Hipervínculo 673" xfId="643"/>
    <cellStyle name="Hipervínculo 674" xfId="644"/>
    <cellStyle name="Hipervínculo 675" xfId="645"/>
    <cellStyle name="Hipervínculo 676" xfId="646"/>
    <cellStyle name="Hipervínculo 677" xfId="647"/>
    <cellStyle name="Hipervínculo 678" xfId="648"/>
    <cellStyle name="Hipervínculo 679" xfId="649"/>
    <cellStyle name="Hipervínculo 68" xfId="650"/>
    <cellStyle name="Hipervínculo 680" xfId="651"/>
    <cellStyle name="Hipervínculo 681" xfId="652"/>
    <cellStyle name="Hipervínculo 682" xfId="653"/>
    <cellStyle name="Hipervínculo 683" xfId="654"/>
    <cellStyle name="Hipervínculo 684" xfId="655"/>
    <cellStyle name="Hipervínculo 685" xfId="656"/>
    <cellStyle name="Hipervínculo 686" xfId="657"/>
    <cellStyle name="Hipervínculo 687" xfId="658"/>
    <cellStyle name="Hipervínculo 688" xfId="659"/>
    <cellStyle name="Hipervínculo 689" xfId="660"/>
    <cellStyle name="Hipervínculo 69" xfId="661"/>
    <cellStyle name="Hipervínculo 690" xfId="662"/>
    <cellStyle name="Hipervínculo 691" xfId="663"/>
    <cellStyle name="Hipervínculo 692" xfId="664"/>
    <cellStyle name="Hipervínculo 693" xfId="665"/>
    <cellStyle name="Hipervínculo 694" xfId="666"/>
    <cellStyle name="Hipervínculo 695" xfId="667"/>
    <cellStyle name="Hipervínculo 696" xfId="668"/>
    <cellStyle name="Hipervínculo 697" xfId="669"/>
    <cellStyle name="Hipervínculo 698" xfId="670"/>
    <cellStyle name="Hipervínculo 699" xfId="671"/>
    <cellStyle name="Hipervínculo 7" xfId="672"/>
    <cellStyle name="Hipervínculo 70" xfId="673"/>
    <cellStyle name="Hipervínculo 700" xfId="674"/>
    <cellStyle name="Hipervínculo 701" xfId="675"/>
    <cellStyle name="Hipervínculo 702" xfId="676"/>
    <cellStyle name="Hipervínculo 703" xfId="677"/>
    <cellStyle name="Hipervínculo 704" xfId="678"/>
    <cellStyle name="Hipervínculo 705" xfId="679"/>
    <cellStyle name="Hipervínculo 706" xfId="680"/>
    <cellStyle name="Hipervínculo 707" xfId="681"/>
    <cellStyle name="Hipervínculo 708" xfId="682"/>
    <cellStyle name="Hipervínculo 709" xfId="683"/>
    <cellStyle name="Hipervínculo 71" xfId="684"/>
    <cellStyle name="Hipervínculo 710" xfId="685"/>
    <cellStyle name="Hipervínculo 711" xfId="686"/>
    <cellStyle name="Hipervínculo 712" xfId="687"/>
    <cellStyle name="Hipervínculo 713" xfId="688"/>
    <cellStyle name="Hipervínculo 714" xfId="689"/>
    <cellStyle name="Hipervínculo 715" xfId="690"/>
    <cellStyle name="Hipervínculo 716" xfId="691"/>
    <cellStyle name="Hipervínculo 717" xfId="692"/>
    <cellStyle name="Hipervínculo 718" xfId="693"/>
    <cellStyle name="Hipervínculo 719" xfId="694"/>
    <cellStyle name="Hipervínculo 72" xfId="695"/>
    <cellStyle name="Hipervínculo 720" xfId="696"/>
    <cellStyle name="Hipervínculo 721" xfId="697"/>
    <cellStyle name="Hipervínculo 722" xfId="698"/>
    <cellStyle name="Hipervínculo 723" xfId="699"/>
    <cellStyle name="Hipervínculo 724" xfId="700"/>
    <cellStyle name="Hipervínculo 725" xfId="701"/>
    <cellStyle name="Hipervínculo 726" xfId="702"/>
    <cellStyle name="Hipervínculo 727" xfId="703"/>
    <cellStyle name="Hipervínculo 728" xfId="704"/>
    <cellStyle name="Hipervínculo 729" xfId="705"/>
    <cellStyle name="Hipervínculo 73" xfId="706"/>
    <cellStyle name="Hipervínculo 730" xfId="707"/>
    <cellStyle name="Hipervínculo 731" xfId="708"/>
    <cellStyle name="Hipervínculo 732" xfId="709"/>
    <cellStyle name="Hipervínculo 733" xfId="710"/>
    <cellStyle name="Hipervínculo 734" xfId="711"/>
    <cellStyle name="Hipervínculo 735" xfId="712"/>
    <cellStyle name="Hipervínculo 736" xfId="713"/>
    <cellStyle name="Hipervínculo 737" xfId="714"/>
    <cellStyle name="Hipervínculo 738" xfId="715"/>
    <cellStyle name="Hipervínculo 739" xfId="716"/>
    <cellStyle name="Hipervínculo 74" xfId="717"/>
    <cellStyle name="Hipervínculo 740" xfId="718"/>
    <cellStyle name="Hipervínculo 741" xfId="719"/>
    <cellStyle name="Hipervínculo 742" xfId="720"/>
    <cellStyle name="Hipervínculo 743" xfId="721"/>
    <cellStyle name="Hipervínculo 744" xfId="722"/>
    <cellStyle name="Hipervínculo 745" xfId="723"/>
    <cellStyle name="Hipervínculo 746" xfId="724"/>
    <cellStyle name="Hipervínculo 747" xfId="725"/>
    <cellStyle name="Hipervínculo 748" xfId="726"/>
    <cellStyle name="Hipervínculo 749" xfId="727"/>
    <cellStyle name="Hipervínculo 75" xfId="728"/>
    <cellStyle name="Hipervínculo 750" xfId="729"/>
    <cellStyle name="Hipervínculo 751" xfId="730"/>
    <cellStyle name="Hipervínculo 752" xfId="731"/>
    <cellStyle name="Hipervínculo 753" xfId="732"/>
    <cellStyle name="Hipervínculo 754" xfId="733"/>
    <cellStyle name="Hipervínculo 755" xfId="734"/>
    <cellStyle name="Hipervínculo 756" xfId="735"/>
    <cellStyle name="Hipervínculo 757" xfId="736"/>
    <cellStyle name="Hipervínculo 758" xfId="737"/>
    <cellStyle name="Hipervínculo 759" xfId="738"/>
    <cellStyle name="Hipervínculo 76" xfId="739"/>
    <cellStyle name="Hipervínculo 760" xfId="740"/>
    <cellStyle name="Hipervínculo 761" xfId="741"/>
    <cellStyle name="Hipervínculo 762" xfId="742"/>
    <cellStyle name="Hipervínculo 763" xfId="743"/>
    <cellStyle name="Hipervínculo 764" xfId="744"/>
    <cellStyle name="Hipervínculo 765" xfId="745"/>
    <cellStyle name="Hipervínculo 766" xfId="746"/>
    <cellStyle name="Hipervínculo 767" xfId="747"/>
    <cellStyle name="Hipervínculo 768" xfId="748"/>
    <cellStyle name="Hipervínculo 769" xfId="749"/>
    <cellStyle name="Hipervínculo 77" xfId="750"/>
    <cellStyle name="Hipervínculo 770" xfId="751"/>
    <cellStyle name="Hipervínculo 771" xfId="752"/>
    <cellStyle name="Hipervínculo 772" xfId="753"/>
    <cellStyle name="Hipervínculo 773" xfId="754"/>
    <cellStyle name="Hipervínculo 774" xfId="755"/>
    <cellStyle name="Hipervínculo 775" xfId="756"/>
    <cellStyle name="Hipervínculo 776" xfId="757"/>
    <cellStyle name="Hipervínculo 777" xfId="758"/>
    <cellStyle name="Hipervínculo 778" xfId="759"/>
    <cellStyle name="Hipervínculo 779" xfId="760"/>
    <cellStyle name="Hipervínculo 78" xfId="761"/>
    <cellStyle name="Hipervínculo 780" xfId="762"/>
    <cellStyle name="Hipervínculo 781" xfId="763"/>
    <cellStyle name="Hipervínculo 782" xfId="764"/>
    <cellStyle name="Hipervínculo 783" xfId="765"/>
    <cellStyle name="Hipervínculo 784" xfId="766"/>
    <cellStyle name="Hipervínculo 785" xfId="767"/>
    <cellStyle name="Hipervínculo 786" xfId="768"/>
    <cellStyle name="Hipervínculo 787" xfId="769"/>
    <cellStyle name="Hipervínculo 788" xfId="770"/>
    <cellStyle name="Hipervínculo 789" xfId="771"/>
    <cellStyle name="Hipervínculo 79" xfId="772"/>
    <cellStyle name="Hipervínculo 790" xfId="773"/>
    <cellStyle name="Hipervínculo 791" xfId="774"/>
    <cellStyle name="Hipervínculo 792" xfId="775"/>
    <cellStyle name="Hipervínculo 793" xfId="776"/>
    <cellStyle name="Hipervínculo 794" xfId="777"/>
    <cellStyle name="Hipervínculo 795" xfId="778"/>
    <cellStyle name="Hipervínculo 796" xfId="779"/>
    <cellStyle name="Hipervínculo 797" xfId="780"/>
    <cellStyle name="Hipervínculo 798" xfId="781"/>
    <cellStyle name="Hipervínculo 799" xfId="782"/>
    <cellStyle name="Hipervínculo 8" xfId="783"/>
    <cellStyle name="Hipervínculo 80" xfId="784"/>
    <cellStyle name="Hipervínculo 800" xfId="785"/>
    <cellStyle name="Hipervínculo 801" xfId="786"/>
    <cellStyle name="Hipervínculo 802" xfId="787"/>
    <cellStyle name="Hipervínculo 803" xfId="788"/>
    <cellStyle name="Hipervínculo 804" xfId="789"/>
    <cellStyle name="Hipervínculo 805" xfId="790"/>
    <cellStyle name="Hipervínculo 806" xfId="791"/>
    <cellStyle name="Hipervínculo 807" xfId="792"/>
    <cellStyle name="Hipervínculo 808" xfId="793"/>
    <cellStyle name="Hipervínculo 809" xfId="794"/>
    <cellStyle name="Hipervínculo 81" xfId="795"/>
    <cellStyle name="Hipervínculo 810" xfId="796"/>
    <cellStyle name="Hipervínculo 811" xfId="797"/>
    <cellStyle name="Hipervínculo 812" xfId="798"/>
    <cellStyle name="Hipervínculo 813" xfId="799"/>
    <cellStyle name="Hipervínculo 814" xfId="800"/>
    <cellStyle name="Hipervínculo 815" xfId="801"/>
    <cellStyle name="Hipervínculo 816" xfId="802"/>
    <cellStyle name="Hipervínculo 817" xfId="803"/>
    <cellStyle name="Hipervínculo 818" xfId="804"/>
    <cellStyle name="Hipervínculo 819" xfId="805"/>
    <cellStyle name="Hipervínculo 82" xfId="806"/>
    <cellStyle name="Hipervínculo 820" xfId="807"/>
    <cellStyle name="Hipervínculo 821" xfId="808"/>
    <cellStyle name="Hipervínculo 822" xfId="809"/>
    <cellStyle name="Hipervínculo 823" xfId="810"/>
    <cellStyle name="Hipervínculo 824" xfId="811"/>
    <cellStyle name="Hipervínculo 825" xfId="812"/>
    <cellStyle name="Hipervínculo 826" xfId="813"/>
    <cellStyle name="Hipervínculo 827" xfId="814"/>
    <cellStyle name="Hipervínculo 828" xfId="815"/>
    <cellStyle name="Hipervínculo 829" xfId="816"/>
    <cellStyle name="Hipervínculo 83" xfId="817"/>
    <cellStyle name="Hipervínculo 830" xfId="818"/>
    <cellStyle name="Hipervínculo 831" xfId="819"/>
    <cellStyle name="Hipervínculo 832" xfId="820"/>
    <cellStyle name="Hipervínculo 833" xfId="821"/>
    <cellStyle name="Hipervínculo 834" xfId="822"/>
    <cellStyle name="Hipervínculo 835" xfId="823"/>
    <cellStyle name="Hipervínculo 836" xfId="824"/>
    <cellStyle name="Hipervínculo 837" xfId="825"/>
    <cellStyle name="Hipervínculo 838" xfId="826"/>
    <cellStyle name="Hipervínculo 839" xfId="827"/>
    <cellStyle name="Hipervínculo 84" xfId="828"/>
    <cellStyle name="Hipervínculo 840" xfId="829"/>
    <cellStyle name="Hipervínculo 841" xfId="830"/>
    <cellStyle name="Hipervínculo 842" xfId="831"/>
    <cellStyle name="Hipervínculo 843" xfId="832"/>
    <cellStyle name="Hipervínculo 844" xfId="833"/>
    <cellStyle name="Hipervínculo 845" xfId="834"/>
    <cellStyle name="Hipervínculo 846" xfId="835"/>
    <cellStyle name="Hipervínculo 847" xfId="836"/>
    <cellStyle name="Hipervínculo 848" xfId="837"/>
    <cellStyle name="Hipervínculo 849" xfId="838"/>
    <cellStyle name="Hipervínculo 85" xfId="839"/>
    <cellStyle name="Hipervínculo 850" xfId="840"/>
    <cellStyle name="Hipervínculo 851" xfId="841"/>
    <cellStyle name="Hipervínculo 852" xfId="842"/>
    <cellStyle name="Hipervínculo 853" xfId="843"/>
    <cellStyle name="Hipervínculo 854" xfId="844"/>
    <cellStyle name="Hipervínculo 855" xfId="845"/>
    <cellStyle name="Hipervínculo 856" xfId="846"/>
    <cellStyle name="Hipervínculo 857" xfId="847"/>
    <cellStyle name="Hipervínculo 858" xfId="848"/>
    <cellStyle name="Hipervínculo 859" xfId="849"/>
    <cellStyle name="Hipervínculo 86" xfId="850"/>
    <cellStyle name="Hipervínculo 860" xfId="851"/>
    <cellStyle name="Hipervínculo 861" xfId="852"/>
    <cellStyle name="Hipervínculo 862" xfId="853"/>
    <cellStyle name="Hipervínculo 863" xfId="854"/>
    <cellStyle name="Hipervínculo 864" xfId="855"/>
    <cellStyle name="Hipervínculo 865" xfId="856"/>
    <cellStyle name="Hipervínculo 866" xfId="857"/>
    <cellStyle name="Hipervínculo 867" xfId="858"/>
    <cellStyle name="Hipervínculo 868" xfId="859"/>
    <cellStyle name="Hipervínculo 869" xfId="860"/>
    <cellStyle name="Hipervínculo 87" xfId="861"/>
    <cellStyle name="Hipervínculo 870" xfId="862"/>
    <cellStyle name="Hipervínculo 871" xfId="863"/>
    <cellStyle name="Hipervínculo 872" xfId="864"/>
    <cellStyle name="Hipervínculo 873" xfId="865"/>
    <cellStyle name="Hipervínculo 874" xfId="866"/>
    <cellStyle name="Hipervínculo 875" xfId="867"/>
    <cellStyle name="Hipervínculo 876" xfId="868"/>
    <cellStyle name="Hipervínculo 877" xfId="869"/>
    <cellStyle name="Hipervínculo 878" xfId="870"/>
    <cellStyle name="Hipervínculo 879" xfId="871"/>
    <cellStyle name="Hipervínculo 88" xfId="872"/>
    <cellStyle name="Hipervínculo 880" xfId="873"/>
    <cellStyle name="Hipervínculo 881" xfId="874"/>
    <cellStyle name="Hipervínculo 882" xfId="875"/>
    <cellStyle name="Hipervínculo 883" xfId="876"/>
    <cellStyle name="Hipervínculo 884" xfId="877"/>
    <cellStyle name="Hipervínculo 885" xfId="878"/>
    <cellStyle name="Hipervínculo 886" xfId="879"/>
    <cellStyle name="Hipervínculo 887" xfId="880"/>
    <cellStyle name="Hipervínculo 888" xfId="881"/>
    <cellStyle name="Hipervínculo 889" xfId="882"/>
    <cellStyle name="Hipervínculo 89" xfId="883"/>
    <cellStyle name="Hipervínculo 890" xfId="884"/>
    <cellStyle name="Hipervínculo 891" xfId="885"/>
    <cellStyle name="Hipervínculo 892" xfId="886"/>
    <cellStyle name="Hipervínculo 893" xfId="887"/>
    <cellStyle name="Hipervínculo 894" xfId="888"/>
    <cellStyle name="Hipervínculo 895" xfId="889"/>
    <cellStyle name="Hipervínculo 896" xfId="890"/>
    <cellStyle name="Hipervínculo 897" xfId="891"/>
    <cellStyle name="Hipervínculo 898" xfId="892"/>
    <cellStyle name="Hipervínculo 899" xfId="893"/>
    <cellStyle name="Hipervínculo 9" xfId="894"/>
    <cellStyle name="Hipervínculo 90" xfId="895"/>
    <cellStyle name="Hipervínculo 900" xfId="896"/>
    <cellStyle name="Hipervínculo 901" xfId="897"/>
    <cellStyle name="Hipervínculo 902" xfId="898"/>
    <cellStyle name="Hipervínculo 903" xfId="899"/>
    <cellStyle name="Hipervínculo 904" xfId="900"/>
    <cellStyle name="Hipervínculo 905" xfId="901"/>
    <cellStyle name="Hipervínculo 906" xfId="902"/>
    <cellStyle name="Hipervínculo 907" xfId="903"/>
    <cellStyle name="Hipervínculo 908" xfId="904"/>
    <cellStyle name="Hipervínculo 909" xfId="905"/>
    <cellStyle name="Hipervínculo 91" xfId="906"/>
    <cellStyle name="Hipervínculo 910" xfId="907"/>
    <cellStyle name="Hipervínculo 911" xfId="908"/>
    <cellStyle name="Hipervínculo 912" xfId="909"/>
    <cellStyle name="Hipervínculo 913" xfId="910"/>
    <cellStyle name="Hipervínculo 914" xfId="911"/>
    <cellStyle name="Hipervínculo 915" xfId="912"/>
    <cellStyle name="Hipervínculo 916" xfId="913"/>
    <cellStyle name="Hipervínculo 917" xfId="914"/>
    <cellStyle name="Hipervínculo 918" xfId="915"/>
    <cellStyle name="Hipervínculo 919" xfId="916"/>
    <cellStyle name="Hipervínculo 92" xfId="917"/>
    <cellStyle name="Hipervínculo 920" xfId="918"/>
    <cellStyle name="Hipervínculo 921" xfId="919"/>
    <cellStyle name="Hipervínculo 922" xfId="920"/>
    <cellStyle name="Hipervínculo 923" xfId="921"/>
    <cellStyle name="Hipervínculo 924" xfId="922"/>
    <cellStyle name="Hipervínculo 925" xfId="923"/>
    <cellStyle name="Hipervínculo 926" xfId="924"/>
    <cellStyle name="Hipervínculo 927" xfId="925"/>
    <cellStyle name="Hipervínculo 928" xfId="926"/>
    <cellStyle name="Hipervínculo 929" xfId="927"/>
    <cellStyle name="Hipervínculo 93" xfId="928"/>
    <cellStyle name="Hipervínculo 930" xfId="929"/>
    <cellStyle name="Hipervínculo 931" xfId="930"/>
    <cellStyle name="Hipervínculo 932" xfId="931"/>
    <cellStyle name="Hipervínculo 933" xfId="932"/>
    <cellStyle name="Hipervínculo 934" xfId="933"/>
    <cellStyle name="Hipervínculo 935" xfId="934"/>
    <cellStyle name="Hipervínculo 936" xfId="935"/>
    <cellStyle name="Hipervínculo 937" xfId="936"/>
    <cellStyle name="Hipervínculo 938" xfId="937"/>
    <cellStyle name="Hipervínculo 939" xfId="938"/>
    <cellStyle name="Hipervínculo 94" xfId="939"/>
    <cellStyle name="Hipervínculo 940" xfId="940"/>
    <cellStyle name="Hipervínculo 941" xfId="941"/>
    <cellStyle name="Hipervínculo 942" xfId="942"/>
    <cellStyle name="Hipervínculo 943" xfId="943"/>
    <cellStyle name="Hipervínculo 944" xfId="944"/>
    <cellStyle name="Hipervínculo 945" xfId="945"/>
    <cellStyle name="Hipervínculo 946" xfId="946"/>
    <cellStyle name="Hipervínculo 947" xfId="947"/>
    <cellStyle name="Hipervínculo 948" xfId="948"/>
    <cellStyle name="Hipervínculo 949" xfId="949"/>
    <cellStyle name="Hipervínculo 95" xfId="950"/>
    <cellStyle name="Hipervínculo 950" xfId="951"/>
    <cellStyle name="Hipervínculo 951" xfId="952"/>
    <cellStyle name="Hipervínculo 952" xfId="953"/>
    <cellStyle name="Hipervínculo 953" xfId="954"/>
    <cellStyle name="Hipervínculo 954" xfId="955"/>
    <cellStyle name="Hipervínculo 955" xfId="956"/>
    <cellStyle name="Hipervínculo 956" xfId="957"/>
    <cellStyle name="Hipervínculo 957" xfId="958"/>
    <cellStyle name="Hipervínculo 958" xfId="959"/>
    <cellStyle name="Hipervínculo 959" xfId="960"/>
    <cellStyle name="Hipervínculo 96" xfId="961"/>
    <cellStyle name="Hipervínculo 960" xfId="962"/>
    <cellStyle name="Hipervínculo 961" xfId="963"/>
    <cellStyle name="Hipervínculo 962" xfId="964"/>
    <cellStyle name="Hipervínculo 963" xfId="965"/>
    <cellStyle name="Hipervínculo 964" xfId="966"/>
    <cellStyle name="Hipervínculo 965" xfId="967"/>
    <cellStyle name="Hipervínculo 966" xfId="968"/>
    <cellStyle name="Hipervínculo 967" xfId="969"/>
    <cellStyle name="Hipervínculo 968" xfId="970"/>
    <cellStyle name="Hipervínculo 969" xfId="971"/>
    <cellStyle name="Hipervínculo 97" xfId="972"/>
    <cellStyle name="Hipervínculo 970" xfId="973"/>
    <cellStyle name="Hipervínculo 971" xfId="974"/>
    <cellStyle name="Hipervínculo 972" xfId="975"/>
    <cellStyle name="Hipervínculo 973" xfId="976"/>
    <cellStyle name="Hipervínculo 974" xfId="977"/>
    <cellStyle name="Hipervínculo 975" xfId="978"/>
    <cellStyle name="Hipervínculo 976" xfId="979"/>
    <cellStyle name="Hipervínculo 977" xfId="980"/>
    <cellStyle name="Hipervínculo 978" xfId="981"/>
    <cellStyle name="Hipervínculo 979" xfId="982"/>
    <cellStyle name="Hipervínculo 98" xfId="983"/>
    <cellStyle name="Hipervínculo 980" xfId="984"/>
    <cellStyle name="Hipervínculo 981" xfId="985"/>
    <cellStyle name="Hipervínculo 982" xfId="986"/>
    <cellStyle name="Hipervínculo 983" xfId="987"/>
    <cellStyle name="Hipervínculo 984" xfId="988"/>
    <cellStyle name="Hipervínculo 985" xfId="989"/>
    <cellStyle name="Hipervínculo 986" xfId="990"/>
    <cellStyle name="Hipervínculo 987" xfId="991"/>
    <cellStyle name="Hipervínculo 988" xfId="992"/>
    <cellStyle name="Hipervínculo 989" xfId="993"/>
    <cellStyle name="Hipervínculo 99" xfId="994"/>
    <cellStyle name="Hipervínculo 990" xfId="995"/>
    <cellStyle name="Hipervínculo 991" xfId="996"/>
    <cellStyle name="Hipervínculo 992" xfId="997"/>
    <cellStyle name="Hipervínculo 993" xfId="998"/>
    <cellStyle name="Hipervínculo 994" xfId="999"/>
    <cellStyle name="Hipervínculo 995" xfId="1000"/>
    <cellStyle name="Hipervínculo 996" xfId="1001"/>
    <cellStyle name="Hipervínculo 997" xfId="1002"/>
    <cellStyle name="Hipervínculo 998" xfId="1003"/>
    <cellStyle name="Hipervínculo 999" xfId="1004"/>
    <cellStyle name="Incorrecto 2" xfId="1062"/>
    <cellStyle name="Millares 2" xfId="1005"/>
    <cellStyle name="Millares 2 2" xfId="4"/>
    <cellStyle name="Millares 2 2 2" xfId="1006"/>
    <cellStyle name="Millares 2 2 3" xfId="1118"/>
    <cellStyle name="Millares 2 2 4" xfId="1064"/>
    <cellStyle name="Millares 2 3" xfId="1007"/>
    <cellStyle name="Millares 2 3 2" xfId="1121"/>
    <cellStyle name="Millares 2 4" xfId="1120"/>
    <cellStyle name="Millares 2 5" xfId="1063"/>
    <cellStyle name="Millares 3" xfId="1008"/>
    <cellStyle name="Millares 3 2" xfId="1122"/>
    <cellStyle name="Millares 3 3" xfId="1065"/>
    <cellStyle name="Millares 4" xfId="1009"/>
    <cellStyle name="Millares 4 2" xfId="1123"/>
    <cellStyle name="Millares 4 3" xfId="1066"/>
    <cellStyle name="Millares 5" xfId="1067"/>
    <cellStyle name="Millares 6" xfId="1068"/>
    <cellStyle name="Moneda [0] 2" xfId="1010"/>
    <cellStyle name="Moneda [0] 2 2" xfId="1011"/>
    <cellStyle name="Moneda [0] 2 3" xfId="1124"/>
    <cellStyle name="Moneda [0] 2 4" xfId="1069"/>
    <cellStyle name="Moneda [0] 3" xfId="2"/>
    <cellStyle name="Moneda [0] 3 2" xfId="1070"/>
    <cellStyle name="Moneda [0] 4" xfId="1116"/>
    <cellStyle name="Moneda 10" xfId="1071"/>
    <cellStyle name="Moneda 11" xfId="1012"/>
    <cellStyle name="Moneda 11 2" xfId="1125"/>
    <cellStyle name="Moneda 11 3" xfId="1072"/>
    <cellStyle name="Moneda 12" xfId="1073"/>
    <cellStyle name="Moneda 13" xfId="1074"/>
    <cellStyle name="Moneda 14" xfId="1075"/>
    <cellStyle name="Moneda 15" xfId="1076"/>
    <cellStyle name="Moneda 16" xfId="1077"/>
    <cellStyle name="Moneda 17" xfId="1078"/>
    <cellStyle name="Moneda 18" xfId="1079"/>
    <cellStyle name="Moneda 19" xfId="1080"/>
    <cellStyle name="Moneda 2" xfId="1013"/>
    <cellStyle name="Moneda 2 2" xfId="1014"/>
    <cellStyle name="Moneda 2 2 2" xfId="1127"/>
    <cellStyle name="Moneda 2 2 3" xfId="1082"/>
    <cellStyle name="Moneda 2 3" xfId="1083"/>
    <cellStyle name="Moneda 2 4" xfId="1126"/>
    <cellStyle name="Moneda 2 5" xfId="1081"/>
    <cellStyle name="Moneda 20" xfId="1084"/>
    <cellStyle name="Moneda 21" xfId="1085"/>
    <cellStyle name="Moneda 22" xfId="1086"/>
    <cellStyle name="Moneda 23" xfId="1087"/>
    <cellStyle name="Moneda 24" xfId="1088"/>
    <cellStyle name="Moneda 25" xfId="1089"/>
    <cellStyle name="Moneda 26" xfId="1090"/>
    <cellStyle name="Moneda 27" xfId="1091"/>
    <cellStyle name="Moneda 3" xfId="1015"/>
    <cellStyle name="Moneda 3 2" xfId="1092"/>
    <cellStyle name="Moneda 4" xfId="1093"/>
    <cellStyle name="Moneda 48" xfId="1016"/>
    <cellStyle name="Moneda 48 2" xfId="1128"/>
    <cellStyle name="Moneda 5" xfId="3"/>
    <cellStyle name="Moneda 5 2" xfId="1117"/>
    <cellStyle name="Moneda 5 3" xfId="1094"/>
    <cellStyle name="Moneda 6" xfId="1095"/>
    <cellStyle name="Moneda 7" xfId="1096"/>
    <cellStyle name="Moneda 8" xfId="1097"/>
    <cellStyle name="Moneda 9" xfId="1098"/>
    <cellStyle name="Neutral 2" xfId="1099"/>
    <cellStyle name="Normal" xfId="0" builtinId="0"/>
    <cellStyle name="Normal 10" xfId="1017"/>
    <cellStyle name="Normal 10 2" xfId="1129"/>
    <cellStyle name="Normal 10 2 2" xfId="1018"/>
    <cellStyle name="Normal 10 2 2 2" xfId="1130"/>
    <cellStyle name="Normal 18" xfId="1019"/>
    <cellStyle name="Normal 2" xfId="1"/>
    <cellStyle name="Normal 2 2" xfId="1021"/>
    <cellStyle name="Normal 2 2 2" xfId="1100"/>
    <cellStyle name="Normal 2 3" xfId="1022"/>
    <cellStyle name="Normal 2 4" xfId="1023"/>
    <cellStyle name="Normal 2 5" xfId="1020"/>
    <cellStyle name="Normal 3" xfId="1024"/>
    <cellStyle name="Normal 3 2" xfId="1131"/>
    <cellStyle name="Normal 3 3" xfId="1101"/>
    <cellStyle name="Normal 4" xfId="1025"/>
    <cellStyle name="Normal 4 2" xfId="1102"/>
    <cellStyle name="Normal 5" xfId="1103"/>
    <cellStyle name="Normal 6" xfId="1026"/>
    <cellStyle name="Normal 6 2" xfId="1132"/>
    <cellStyle name="Normal 6 3" xfId="1104"/>
    <cellStyle name="Normal 7" xfId="1105"/>
    <cellStyle name="Notas 2" xfId="1106"/>
    <cellStyle name="Porcentaje" xfId="1028" builtinId="5"/>
    <cellStyle name="Porcentaje 2" xfId="1107"/>
    <cellStyle name="Porcentual 2" xfId="1027"/>
    <cellStyle name="Porcentual 2 2" xfId="1133"/>
    <cellStyle name="Salida 2" xfId="1108"/>
    <cellStyle name="Texto de advertencia 2" xfId="1109"/>
    <cellStyle name="Texto explicativo 2" xfId="1110"/>
    <cellStyle name="Título 1 2" xfId="1111"/>
    <cellStyle name="Título 2 2" xfId="1112"/>
    <cellStyle name="Título 3 2" xfId="1113"/>
    <cellStyle name="Título 4" xfId="1114"/>
    <cellStyle name="Total 2" xfId="11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Y98"/>
  <sheetViews>
    <sheetView tabSelected="1" zoomScaleNormal="100" workbookViewId="0">
      <pane xSplit="3" ySplit="2" topLeftCell="D3" activePane="bottomRight" state="frozen"/>
      <selection pane="topRight" activeCell="D1" sqref="D1"/>
      <selection pane="bottomLeft" activeCell="A6" sqref="A6"/>
      <selection pane="bottomRight" sqref="A1:XFD1048576"/>
    </sheetView>
  </sheetViews>
  <sheetFormatPr baseColWidth="10" defaultRowHeight="12.75" x14ac:dyDescent="0.25"/>
  <cols>
    <col min="1" max="1" width="4.85546875" style="49" bestFit="1" customWidth="1"/>
    <col min="2" max="2" width="4.85546875" style="49" customWidth="1"/>
    <col min="3" max="3" width="22" style="49" customWidth="1"/>
    <col min="4" max="4" width="14.42578125" style="49" customWidth="1"/>
    <col min="5" max="5" width="14.140625" style="50" customWidth="1"/>
    <col min="6" max="6" width="10.28515625" style="49" customWidth="1"/>
    <col min="7" max="7" width="10.85546875" style="49" customWidth="1"/>
    <col min="8" max="8" width="11.7109375" style="49" customWidth="1"/>
    <col min="9" max="9" width="11" style="49" customWidth="1"/>
    <col min="10" max="10" width="12.28515625" style="49" customWidth="1"/>
    <col min="11" max="12" width="13.7109375" style="49" customWidth="1"/>
    <col min="13" max="13" width="17" style="49" customWidth="1"/>
    <col min="14" max="14" width="14.42578125" style="49" customWidth="1"/>
    <col min="15" max="15" width="13.28515625" style="51" customWidth="1"/>
    <col min="16" max="16" width="20.42578125" style="52" customWidth="1"/>
    <col min="17" max="21" width="11" style="52" customWidth="1"/>
    <col min="22" max="22" width="12" style="52" customWidth="1"/>
    <col min="23" max="23" width="20.85546875" style="52" customWidth="1"/>
    <col min="24" max="24" width="11.7109375" style="49" customWidth="1"/>
    <col min="25" max="25" width="11" style="49" customWidth="1"/>
    <col min="26" max="16384" width="11.42578125" style="49"/>
  </cols>
  <sheetData>
    <row r="1" spans="1:25" ht="16.5" x14ac:dyDescent="0.3">
      <c r="A1" s="67" t="s">
        <v>146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6"/>
      <c r="R1" s="66"/>
      <c r="S1" s="66"/>
      <c r="T1" s="66"/>
      <c r="U1" s="66"/>
      <c r="V1" s="54" t="s">
        <v>154</v>
      </c>
      <c r="W1" s="66"/>
      <c r="X1" s="53"/>
      <c r="Y1" s="53"/>
    </row>
    <row r="2" spans="1:25" s="1" customFormat="1" ht="51" x14ac:dyDescent="0.25">
      <c r="A2" s="2" t="s">
        <v>0</v>
      </c>
      <c r="B2" s="2" t="s">
        <v>101</v>
      </c>
      <c r="C2" s="2" t="s">
        <v>1</v>
      </c>
      <c r="D2" s="3" t="s">
        <v>80</v>
      </c>
      <c r="E2" s="2" t="s">
        <v>81</v>
      </c>
      <c r="F2" s="2" t="s">
        <v>10</v>
      </c>
      <c r="G2" s="2" t="s">
        <v>79</v>
      </c>
      <c r="H2" s="2" t="s">
        <v>2</v>
      </c>
      <c r="I2" s="2" t="s">
        <v>6</v>
      </c>
      <c r="J2" s="2" t="s">
        <v>3</v>
      </c>
      <c r="K2" s="2" t="s">
        <v>4</v>
      </c>
      <c r="L2" s="2" t="s">
        <v>107</v>
      </c>
      <c r="M2" s="2" t="s">
        <v>7</v>
      </c>
      <c r="N2" s="2" t="s">
        <v>5</v>
      </c>
      <c r="O2" s="43" t="s">
        <v>110</v>
      </c>
      <c r="P2" s="46" t="s">
        <v>109</v>
      </c>
      <c r="Q2" s="46" t="s">
        <v>149</v>
      </c>
      <c r="R2" s="46" t="s">
        <v>151</v>
      </c>
      <c r="S2" s="46" t="s">
        <v>152</v>
      </c>
      <c r="T2" s="46" t="s">
        <v>153</v>
      </c>
      <c r="U2" s="46" t="s">
        <v>150</v>
      </c>
      <c r="V2" s="46" t="s">
        <v>147</v>
      </c>
      <c r="W2" s="46" t="s">
        <v>148</v>
      </c>
      <c r="X2" s="2" t="s">
        <v>144</v>
      </c>
      <c r="Y2" s="2" t="s">
        <v>145</v>
      </c>
    </row>
    <row r="3" spans="1:25" s="37" customFormat="1" ht="38.25" x14ac:dyDescent="0.25">
      <c r="A3" s="27">
        <v>1</v>
      </c>
      <c r="B3" s="27">
        <v>1</v>
      </c>
      <c r="C3" s="28" t="s">
        <v>73</v>
      </c>
      <c r="D3" s="4">
        <v>421712101</v>
      </c>
      <c r="E3" s="28">
        <v>166003005</v>
      </c>
      <c r="F3" s="29" t="s">
        <v>9</v>
      </c>
      <c r="G3" s="30">
        <v>8</v>
      </c>
      <c r="H3" s="58">
        <v>15770000</v>
      </c>
      <c r="I3" s="58">
        <f t="shared" ref="I3:I5" si="0">+H3*0.19</f>
        <v>2996300</v>
      </c>
      <c r="J3" s="58">
        <f t="shared" ref="J3:J5" si="1">H3+I3</f>
        <v>18766300</v>
      </c>
      <c r="K3" s="58">
        <f t="shared" ref="K3:K5" si="2">J3*G3</f>
        <v>150130400</v>
      </c>
      <c r="L3" s="58">
        <f>+K3</f>
        <v>150130400</v>
      </c>
      <c r="M3" s="28" t="s">
        <v>111</v>
      </c>
      <c r="N3" s="28"/>
      <c r="O3" s="42"/>
      <c r="P3" s="47" t="s">
        <v>115</v>
      </c>
      <c r="Q3" s="55" t="s">
        <v>154</v>
      </c>
      <c r="R3" s="55" t="s">
        <v>154</v>
      </c>
      <c r="S3" s="55" t="s">
        <v>154</v>
      </c>
      <c r="T3" s="55" t="s">
        <v>154</v>
      </c>
      <c r="U3" s="55" t="s">
        <v>154</v>
      </c>
      <c r="V3" s="80">
        <v>88.763474952441342</v>
      </c>
      <c r="W3" s="81">
        <v>0</v>
      </c>
      <c r="X3" s="82">
        <v>28259294.666666668</v>
      </c>
      <c r="Y3" s="82" t="b">
        <f t="shared" ref="Y3:Y6" si="3">+X3&lt;J3</f>
        <v>0</v>
      </c>
    </row>
    <row r="4" spans="1:25" s="38" customFormat="1" ht="38.25" x14ac:dyDescent="0.25">
      <c r="A4" s="60">
        <v>4</v>
      </c>
      <c r="B4" s="27">
        <v>4</v>
      </c>
      <c r="C4" s="57" t="s">
        <v>82</v>
      </c>
      <c r="D4" s="62">
        <v>42181701</v>
      </c>
      <c r="E4" s="63">
        <v>166005007</v>
      </c>
      <c r="F4" s="29" t="s">
        <v>9</v>
      </c>
      <c r="G4" s="30">
        <v>7</v>
      </c>
      <c r="H4" s="58">
        <v>9800000</v>
      </c>
      <c r="I4" s="58">
        <f t="shared" si="0"/>
        <v>1862000</v>
      </c>
      <c r="J4" s="58">
        <f t="shared" si="1"/>
        <v>11662000</v>
      </c>
      <c r="K4" s="33">
        <f t="shared" si="2"/>
        <v>81634000</v>
      </c>
      <c r="L4" s="58">
        <f>+K4</f>
        <v>81634000</v>
      </c>
      <c r="M4" s="28" t="s">
        <v>112</v>
      </c>
      <c r="N4" s="28"/>
      <c r="O4" s="42"/>
      <c r="P4" s="47" t="s">
        <v>115</v>
      </c>
      <c r="Q4" s="55" t="s">
        <v>154</v>
      </c>
      <c r="R4" s="55" t="s">
        <v>154</v>
      </c>
      <c r="S4" s="55" t="s">
        <v>154</v>
      </c>
      <c r="T4" s="55" t="s">
        <v>154</v>
      </c>
      <c r="U4" s="55" t="s">
        <v>154</v>
      </c>
      <c r="V4" s="80">
        <v>100</v>
      </c>
      <c r="W4" s="81" t="s">
        <v>115</v>
      </c>
      <c r="X4" s="82">
        <v>14097904.880000001</v>
      </c>
      <c r="Y4" s="82" t="b">
        <f t="shared" si="3"/>
        <v>0</v>
      </c>
    </row>
    <row r="5" spans="1:25" s="38" customFormat="1" ht="38.25" x14ac:dyDescent="0.25">
      <c r="A5" s="27">
        <v>14</v>
      </c>
      <c r="B5" s="27">
        <v>14</v>
      </c>
      <c r="C5" s="28" t="s">
        <v>75</v>
      </c>
      <c r="D5" s="6">
        <v>42141813</v>
      </c>
      <c r="E5" s="34">
        <v>166006351</v>
      </c>
      <c r="F5" s="31" t="s">
        <v>9</v>
      </c>
      <c r="G5" s="32">
        <v>5</v>
      </c>
      <c r="H5" s="33">
        <v>23850000</v>
      </c>
      <c r="I5" s="33">
        <f t="shared" si="0"/>
        <v>4531500</v>
      </c>
      <c r="J5" s="33">
        <f t="shared" si="1"/>
        <v>28381500</v>
      </c>
      <c r="K5" s="33">
        <f t="shared" si="2"/>
        <v>141907500</v>
      </c>
      <c r="L5" s="33">
        <f t="shared" ref="L5" si="4">+K5</f>
        <v>141907500</v>
      </c>
      <c r="M5" s="28" t="s">
        <v>113</v>
      </c>
      <c r="N5" s="28"/>
      <c r="O5" s="42"/>
      <c r="P5" s="47" t="s">
        <v>115</v>
      </c>
      <c r="Q5" s="55" t="s">
        <v>154</v>
      </c>
      <c r="R5" s="55" t="s">
        <v>154</v>
      </c>
      <c r="S5" s="55" t="s">
        <v>154</v>
      </c>
      <c r="T5" s="55" t="s">
        <v>154</v>
      </c>
      <c r="U5" s="55" t="s">
        <v>154</v>
      </c>
      <c r="V5" s="80">
        <v>100</v>
      </c>
      <c r="W5" s="81" t="s">
        <v>115</v>
      </c>
      <c r="X5" s="82">
        <v>50466257.800000004</v>
      </c>
      <c r="Y5" s="82" t="b">
        <f t="shared" si="3"/>
        <v>0</v>
      </c>
    </row>
    <row r="6" spans="1:25" s="38" customFormat="1" ht="38.25" x14ac:dyDescent="0.25">
      <c r="A6" s="27">
        <v>21</v>
      </c>
      <c r="B6" s="27">
        <v>21</v>
      </c>
      <c r="C6" s="28" t="s">
        <v>87</v>
      </c>
      <c r="D6" s="6">
        <v>42181901</v>
      </c>
      <c r="E6" s="34">
        <v>166007050</v>
      </c>
      <c r="F6" s="31" t="s">
        <v>9</v>
      </c>
      <c r="G6" s="32">
        <v>3</v>
      </c>
      <c r="H6" s="33">
        <v>8235000</v>
      </c>
      <c r="I6" s="33">
        <f t="shared" ref="I6" si="5">+H6*0.19</f>
        <v>1564650</v>
      </c>
      <c r="J6" s="33">
        <f t="shared" ref="J6" si="6">H6+I6</f>
        <v>9799650</v>
      </c>
      <c r="K6" s="33">
        <f t="shared" ref="K6" si="7">J6*G6</f>
        <v>29398950</v>
      </c>
      <c r="L6" s="33">
        <f t="shared" ref="L6" si="8">+K6</f>
        <v>29398950</v>
      </c>
      <c r="M6" s="28" t="s">
        <v>114</v>
      </c>
      <c r="N6" s="28"/>
      <c r="O6" s="42"/>
      <c r="P6" s="47" t="s">
        <v>115</v>
      </c>
      <c r="Q6" s="55" t="s">
        <v>154</v>
      </c>
      <c r="R6" s="55" t="s">
        <v>154</v>
      </c>
      <c r="S6" s="55" t="s">
        <v>154</v>
      </c>
      <c r="T6" s="55" t="s">
        <v>154</v>
      </c>
      <c r="U6" s="55" t="s">
        <v>154</v>
      </c>
      <c r="V6" s="80">
        <v>100</v>
      </c>
      <c r="W6" s="81" t="s">
        <v>115</v>
      </c>
      <c r="X6" s="82">
        <v>13390523.393333333</v>
      </c>
      <c r="Y6" s="82" t="b">
        <f t="shared" si="3"/>
        <v>0</v>
      </c>
    </row>
    <row r="7" spans="1:25" s="38" customFormat="1" ht="38.25" x14ac:dyDescent="0.25">
      <c r="A7" s="11">
        <v>15</v>
      </c>
      <c r="B7" s="64">
        <v>15</v>
      </c>
      <c r="C7" s="56" t="s">
        <v>86</v>
      </c>
      <c r="D7" s="8">
        <v>42272500</v>
      </c>
      <c r="E7" s="20">
        <v>166006133</v>
      </c>
      <c r="F7" s="13" t="s">
        <v>9</v>
      </c>
      <c r="G7" s="14">
        <v>5</v>
      </c>
      <c r="H7" s="59">
        <v>161560404</v>
      </c>
      <c r="I7" s="59">
        <f t="shared" ref="I7:I8" si="9">+H7*0.19</f>
        <v>30696476.760000002</v>
      </c>
      <c r="J7" s="59">
        <f t="shared" ref="J7:J8" si="10">H7+I7</f>
        <v>192256880.75999999</v>
      </c>
      <c r="K7" s="59">
        <f t="shared" ref="K7:K8" si="11">J7*G7</f>
        <v>961284403.79999995</v>
      </c>
      <c r="L7" s="17">
        <f t="shared" ref="L7:L8" si="12">+K7</f>
        <v>961284403.79999995</v>
      </c>
      <c r="M7" s="12" t="s">
        <v>116</v>
      </c>
      <c r="N7" s="12"/>
      <c r="O7" s="44"/>
      <c r="P7" s="48" t="s">
        <v>121</v>
      </c>
      <c r="Q7" s="55" t="s">
        <v>154</v>
      </c>
      <c r="R7" s="55" t="s">
        <v>154</v>
      </c>
      <c r="S7" s="55" t="s">
        <v>154</v>
      </c>
      <c r="T7" s="55" t="s">
        <v>154</v>
      </c>
      <c r="U7" s="55" t="s">
        <v>154</v>
      </c>
      <c r="V7" s="80">
        <v>88.56130367190714</v>
      </c>
      <c r="W7" s="81">
        <v>0</v>
      </c>
      <c r="X7" s="82">
        <v>216962903.12666667</v>
      </c>
      <c r="Y7" s="82" t="b">
        <f t="shared" ref="Y7:Y10" si="13">+X7&lt;J7</f>
        <v>0</v>
      </c>
    </row>
    <row r="8" spans="1:25" s="38" customFormat="1" ht="38.25" x14ac:dyDescent="0.25">
      <c r="A8" s="11">
        <v>16</v>
      </c>
      <c r="B8" s="64">
        <v>16</v>
      </c>
      <c r="C8" s="12" t="s">
        <v>76</v>
      </c>
      <c r="D8" s="6">
        <v>42142103</v>
      </c>
      <c r="E8" s="19">
        <v>166009035</v>
      </c>
      <c r="F8" s="15" t="s">
        <v>9</v>
      </c>
      <c r="G8" s="16">
        <v>2</v>
      </c>
      <c r="H8" s="17">
        <v>21405000</v>
      </c>
      <c r="I8" s="17">
        <f t="shared" si="9"/>
        <v>4066950</v>
      </c>
      <c r="J8" s="17">
        <f t="shared" si="10"/>
        <v>25471950</v>
      </c>
      <c r="K8" s="17">
        <f t="shared" si="11"/>
        <v>50943900</v>
      </c>
      <c r="L8" s="17">
        <f t="shared" si="12"/>
        <v>50943900</v>
      </c>
      <c r="M8" s="12" t="s">
        <v>117</v>
      </c>
      <c r="N8" s="12"/>
      <c r="O8" s="44"/>
      <c r="P8" s="48" t="s">
        <v>121</v>
      </c>
      <c r="Q8" s="55" t="s">
        <v>154</v>
      </c>
      <c r="R8" s="55" t="s">
        <v>154</v>
      </c>
      <c r="S8" s="55" t="s">
        <v>154</v>
      </c>
      <c r="T8" s="55" t="s">
        <v>154</v>
      </c>
      <c r="U8" s="55" t="s">
        <v>154</v>
      </c>
      <c r="V8" s="80">
        <v>65.715642747021732</v>
      </c>
      <c r="W8" s="81">
        <v>0</v>
      </c>
      <c r="X8" s="82">
        <v>32222084.421333332</v>
      </c>
      <c r="Y8" s="82" t="b">
        <f t="shared" si="13"/>
        <v>0</v>
      </c>
    </row>
    <row r="9" spans="1:25" s="38" customFormat="1" ht="38.25" x14ac:dyDescent="0.25">
      <c r="A9" s="11">
        <v>58</v>
      </c>
      <c r="B9" s="11">
        <v>58</v>
      </c>
      <c r="C9" s="12" t="s">
        <v>96</v>
      </c>
      <c r="D9" s="7">
        <v>42271714</v>
      </c>
      <c r="E9" s="21">
        <v>166003013</v>
      </c>
      <c r="F9" s="15" t="s">
        <v>9</v>
      </c>
      <c r="G9" s="16">
        <v>20</v>
      </c>
      <c r="H9" s="17">
        <v>28261674</v>
      </c>
      <c r="I9" s="17">
        <f t="shared" ref="I9:I11" si="14">+H9*0.19</f>
        <v>5369718.0600000005</v>
      </c>
      <c r="J9" s="17">
        <f t="shared" ref="J9:J11" si="15">H9+I9</f>
        <v>33631392.060000002</v>
      </c>
      <c r="K9" s="17">
        <f t="shared" ref="K9:K11" si="16">J9*G9</f>
        <v>672627841.20000005</v>
      </c>
      <c r="L9" s="17">
        <f t="shared" ref="L9:L10" si="17">+K9</f>
        <v>672627841.20000005</v>
      </c>
      <c r="M9" s="12" t="s">
        <v>118</v>
      </c>
      <c r="N9" s="12"/>
      <c r="O9" s="44"/>
      <c r="P9" s="48" t="s">
        <v>121</v>
      </c>
      <c r="Q9" s="55" t="s">
        <v>154</v>
      </c>
      <c r="R9" s="55" t="s">
        <v>154</v>
      </c>
      <c r="S9" s="55" t="s">
        <v>154</v>
      </c>
      <c r="T9" s="55" t="s">
        <v>154</v>
      </c>
      <c r="U9" s="55" t="s">
        <v>154</v>
      </c>
      <c r="V9" s="80">
        <v>77.80371866861104</v>
      </c>
      <c r="W9" s="81">
        <v>0</v>
      </c>
      <c r="X9" s="82">
        <v>52119163.198666669</v>
      </c>
      <c r="Y9" s="82" t="b">
        <f t="shared" si="13"/>
        <v>0</v>
      </c>
    </row>
    <row r="10" spans="1:25" s="38" customFormat="1" ht="25.5" x14ac:dyDescent="0.25">
      <c r="A10" s="11">
        <v>59</v>
      </c>
      <c r="B10" s="11">
        <v>59</v>
      </c>
      <c r="C10" s="12" t="s">
        <v>97</v>
      </c>
      <c r="D10" s="7">
        <v>42142103</v>
      </c>
      <c r="E10" s="21">
        <v>166007043</v>
      </c>
      <c r="F10" s="15" t="s">
        <v>9</v>
      </c>
      <c r="G10" s="16">
        <v>18</v>
      </c>
      <c r="H10" s="17">
        <v>9987199</v>
      </c>
      <c r="I10" s="17">
        <f t="shared" si="14"/>
        <v>1897567.81</v>
      </c>
      <c r="J10" s="17">
        <f t="shared" si="15"/>
        <v>11884766.810000001</v>
      </c>
      <c r="K10" s="17">
        <f t="shared" si="16"/>
        <v>213925802.58000001</v>
      </c>
      <c r="L10" s="17">
        <f t="shared" si="17"/>
        <v>213925802.58000001</v>
      </c>
      <c r="M10" s="12" t="s">
        <v>119</v>
      </c>
      <c r="N10" s="12"/>
      <c r="O10" s="44"/>
      <c r="P10" s="48" t="s">
        <v>121</v>
      </c>
      <c r="Q10" s="55" t="s">
        <v>154</v>
      </c>
      <c r="R10" s="55" t="s">
        <v>154</v>
      </c>
      <c r="S10" s="55" t="s">
        <v>154</v>
      </c>
      <c r="T10" s="55" t="s">
        <v>154</v>
      </c>
      <c r="U10" s="55" t="s">
        <v>154</v>
      </c>
      <c r="V10" s="80">
        <v>8.6943103867260465</v>
      </c>
      <c r="W10" s="81">
        <v>0</v>
      </c>
      <c r="X10" s="82">
        <v>11940401.174333334</v>
      </c>
      <c r="Y10" s="82" t="b">
        <f t="shared" si="13"/>
        <v>0</v>
      </c>
    </row>
    <row r="11" spans="1:25" s="40" customFormat="1" ht="25.5" x14ac:dyDescent="0.25">
      <c r="A11" s="22">
        <v>73</v>
      </c>
      <c r="B11" s="22">
        <v>73</v>
      </c>
      <c r="C11" s="11" t="s">
        <v>77</v>
      </c>
      <c r="D11" s="62">
        <v>42272204</v>
      </c>
      <c r="E11" s="61">
        <v>166005037</v>
      </c>
      <c r="F11" s="13" t="s">
        <v>9</v>
      </c>
      <c r="G11" s="14">
        <v>3</v>
      </c>
      <c r="H11" s="59">
        <v>26245000</v>
      </c>
      <c r="I11" s="59">
        <f t="shared" si="14"/>
        <v>4986550</v>
      </c>
      <c r="J11" s="59">
        <f t="shared" si="15"/>
        <v>31231550</v>
      </c>
      <c r="K11" s="59">
        <f t="shared" si="16"/>
        <v>93694650</v>
      </c>
      <c r="L11" s="59">
        <f>+K11</f>
        <v>93694650</v>
      </c>
      <c r="M11" s="11" t="s">
        <v>120</v>
      </c>
      <c r="N11" s="11"/>
      <c r="O11" s="45"/>
      <c r="P11" s="48" t="s">
        <v>121</v>
      </c>
      <c r="Q11" s="55" t="s">
        <v>154</v>
      </c>
      <c r="R11" s="55" t="s">
        <v>154</v>
      </c>
      <c r="S11" s="55" t="s">
        <v>154</v>
      </c>
      <c r="T11" s="55" t="s">
        <v>154</v>
      </c>
      <c r="U11" s="55" t="s">
        <v>154</v>
      </c>
      <c r="V11" s="80">
        <v>100</v>
      </c>
      <c r="W11" s="81" t="s">
        <v>121</v>
      </c>
      <c r="X11" s="82">
        <v>51985462.771666668</v>
      </c>
      <c r="Y11" s="82" t="b">
        <f t="shared" ref="Y11" si="18">+X11&lt;J11</f>
        <v>0</v>
      </c>
    </row>
    <row r="12" spans="1:25" s="38" customFormat="1" ht="25.5" x14ac:dyDescent="0.25">
      <c r="A12" s="27">
        <v>46</v>
      </c>
      <c r="B12" s="27">
        <v>46</v>
      </c>
      <c r="C12" s="28" t="s">
        <v>90</v>
      </c>
      <c r="D12" s="6">
        <v>41102909</v>
      </c>
      <c r="E12" s="34">
        <v>166002030</v>
      </c>
      <c r="F12" s="31" t="s">
        <v>9</v>
      </c>
      <c r="G12" s="32">
        <v>1</v>
      </c>
      <c r="H12" s="33">
        <v>173000000</v>
      </c>
      <c r="I12" s="33">
        <f t="shared" ref="I12:I17" si="19">+H12*0.19</f>
        <v>32870000</v>
      </c>
      <c r="J12" s="33">
        <f t="shared" ref="J12:J17" si="20">H12+I12</f>
        <v>205870000</v>
      </c>
      <c r="K12" s="33">
        <f t="shared" ref="K12:K17" si="21">J12*G12</f>
        <v>205870000</v>
      </c>
      <c r="L12" s="33">
        <f t="shared" ref="L12:L17" si="22">+K12</f>
        <v>205870000</v>
      </c>
      <c r="M12" s="28" t="s">
        <v>122</v>
      </c>
      <c r="N12" s="28"/>
      <c r="O12" s="42"/>
      <c r="P12" s="47" t="s">
        <v>124</v>
      </c>
      <c r="Q12" s="55" t="s">
        <v>154</v>
      </c>
      <c r="R12" s="55" t="s">
        <v>154</v>
      </c>
      <c r="S12" s="55" t="s">
        <v>154</v>
      </c>
      <c r="T12" s="55" t="s">
        <v>154</v>
      </c>
      <c r="U12" s="55" t="s">
        <v>154</v>
      </c>
      <c r="V12" s="80">
        <v>100</v>
      </c>
      <c r="W12" s="81" t="s">
        <v>124</v>
      </c>
      <c r="X12" s="82">
        <v>231975430.63333333</v>
      </c>
      <c r="Y12" s="82" t="b">
        <f t="shared" ref="Y12:Y17" si="23">+X12&lt;J12</f>
        <v>0</v>
      </c>
    </row>
    <row r="13" spans="1:25" s="38" customFormat="1" ht="25.5" x14ac:dyDescent="0.25">
      <c r="A13" s="60">
        <v>47</v>
      </c>
      <c r="B13" s="27">
        <v>47</v>
      </c>
      <c r="C13" s="28" t="s">
        <v>91</v>
      </c>
      <c r="D13" s="6">
        <v>41101500</v>
      </c>
      <c r="E13" s="34">
        <v>166006388</v>
      </c>
      <c r="F13" s="31" t="s">
        <v>9</v>
      </c>
      <c r="G13" s="32">
        <v>1</v>
      </c>
      <c r="H13" s="33">
        <v>122000000</v>
      </c>
      <c r="I13" s="33">
        <f t="shared" si="19"/>
        <v>23180000</v>
      </c>
      <c r="J13" s="33">
        <f t="shared" si="20"/>
        <v>145180000</v>
      </c>
      <c r="K13" s="33">
        <f t="shared" si="21"/>
        <v>145180000</v>
      </c>
      <c r="L13" s="33">
        <f t="shared" si="22"/>
        <v>145180000</v>
      </c>
      <c r="M13" s="28" t="s">
        <v>122</v>
      </c>
      <c r="N13" s="28"/>
      <c r="O13" s="42"/>
      <c r="P13" s="47" t="s">
        <v>124</v>
      </c>
      <c r="Q13" s="55" t="s">
        <v>154</v>
      </c>
      <c r="R13" s="55" t="s">
        <v>154</v>
      </c>
      <c r="S13" s="55" t="s">
        <v>154</v>
      </c>
      <c r="T13" s="55" t="s">
        <v>154</v>
      </c>
      <c r="U13" s="55" t="s">
        <v>154</v>
      </c>
      <c r="V13" s="80">
        <v>100</v>
      </c>
      <c r="W13" s="81" t="s">
        <v>124</v>
      </c>
      <c r="X13" s="82">
        <v>145870000</v>
      </c>
      <c r="Y13" s="82" t="b">
        <f t="shared" si="23"/>
        <v>0</v>
      </c>
    </row>
    <row r="14" spans="1:25" s="38" customFormat="1" ht="25.5" x14ac:dyDescent="0.25">
      <c r="A14" s="27">
        <v>48</v>
      </c>
      <c r="B14" s="27">
        <v>48</v>
      </c>
      <c r="C14" s="28" t="s">
        <v>92</v>
      </c>
      <c r="D14" s="6">
        <v>41102916</v>
      </c>
      <c r="E14" s="34">
        <v>166002025</v>
      </c>
      <c r="F14" s="31" t="s">
        <v>9</v>
      </c>
      <c r="G14" s="32">
        <v>1</v>
      </c>
      <c r="H14" s="33">
        <v>71000000</v>
      </c>
      <c r="I14" s="33">
        <f t="shared" si="19"/>
        <v>13490000</v>
      </c>
      <c r="J14" s="33">
        <f t="shared" si="20"/>
        <v>84490000</v>
      </c>
      <c r="K14" s="33">
        <f t="shared" si="21"/>
        <v>84490000</v>
      </c>
      <c r="L14" s="33">
        <f t="shared" si="22"/>
        <v>84490000</v>
      </c>
      <c r="M14" s="28" t="s">
        <v>122</v>
      </c>
      <c r="N14" s="28"/>
      <c r="O14" s="42"/>
      <c r="P14" s="47" t="s">
        <v>124</v>
      </c>
      <c r="Q14" s="55" t="s">
        <v>154</v>
      </c>
      <c r="R14" s="55" t="s">
        <v>154</v>
      </c>
      <c r="S14" s="55" t="s">
        <v>154</v>
      </c>
      <c r="T14" s="55" t="s">
        <v>154</v>
      </c>
      <c r="U14" s="55" t="s">
        <v>154</v>
      </c>
      <c r="V14" s="80">
        <v>100</v>
      </c>
      <c r="W14" s="81" t="s">
        <v>124</v>
      </c>
      <c r="X14" s="82">
        <v>84672710.61666666</v>
      </c>
      <c r="Y14" s="82" t="b">
        <f t="shared" si="23"/>
        <v>0</v>
      </c>
    </row>
    <row r="15" spans="1:25" s="38" customFormat="1" ht="25.5" x14ac:dyDescent="0.25">
      <c r="A15" s="60">
        <v>49</v>
      </c>
      <c r="B15" s="27">
        <v>49</v>
      </c>
      <c r="C15" s="28" t="s">
        <v>93</v>
      </c>
      <c r="D15" s="6">
        <v>41103003</v>
      </c>
      <c r="E15" s="34">
        <v>166002011</v>
      </c>
      <c r="F15" s="31" t="s">
        <v>9</v>
      </c>
      <c r="G15" s="32">
        <v>1</v>
      </c>
      <c r="H15" s="33">
        <v>86000000</v>
      </c>
      <c r="I15" s="33">
        <f t="shared" si="19"/>
        <v>16340000</v>
      </c>
      <c r="J15" s="33">
        <f t="shared" si="20"/>
        <v>102340000</v>
      </c>
      <c r="K15" s="33">
        <f t="shared" si="21"/>
        <v>102340000</v>
      </c>
      <c r="L15" s="33">
        <f t="shared" si="22"/>
        <v>102340000</v>
      </c>
      <c r="M15" s="28" t="s">
        <v>122</v>
      </c>
      <c r="N15" s="28"/>
      <c r="O15" s="42"/>
      <c r="P15" s="47" t="s">
        <v>124</v>
      </c>
      <c r="Q15" s="55" t="s">
        <v>154</v>
      </c>
      <c r="R15" s="55" t="s">
        <v>154</v>
      </c>
      <c r="S15" s="55" t="s">
        <v>154</v>
      </c>
      <c r="T15" s="55" t="s">
        <v>154</v>
      </c>
      <c r="U15" s="55" t="s">
        <v>154</v>
      </c>
      <c r="V15" s="80">
        <v>100</v>
      </c>
      <c r="W15" s="81" t="s">
        <v>124</v>
      </c>
      <c r="X15" s="82">
        <v>102815402.22333334</v>
      </c>
      <c r="Y15" s="82" t="b">
        <f t="shared" si="23"/>
        <v>0</v>
      </c>
    </row>
    <row r="16" spans="1:25" s="38" customFormat="1" ht="25.5" x14ac:dyDescent="0.25">
      <c r="A16" s="60">
        <v>51</v>
      </c>
      <c r="B16" s="27">
        <v>51</v>
      </c>
      <c r="C16" s="28" t="s">
        <v>94</v>
      </c>
      <c r="D16" s="6">
        <v>41101500</v>
      </c>
      <c r="E16" s="34">
        <v>166006390</v>
      </c>
      <c r="F16" s="31" t="s">
        <v>9</v>
      </c>
      <c r="G16" s="32">
        <v>1</v>
      </c>
      <c r="H16" s="33">
        <v>65000000</v>
      </c>
      <c r="I16" s="33">
        <f t="shared" si="19"/>
        <v>12350000</v>
      </c>
      <c r="J16" s="33">
        <f t="shared" si="20"/>
        <v>77350000</v>
      </c>
      <c r="K16" s="33">
        <f t="shared" si="21"/>
        <v>77350000</v>
      </c>
      <c r="L16" s="33">
        <f t="shared" si="22"/>
        <v>77350000</v>
      </c>
      <c r="M16" s="28" t="s">
        <v>122</v>
      </c>
      <c r="N16" s="28"/>
      <c r="O16" s="42"/>
      <c r="P16" s="47" t="s">
        <v>124</v>
      </c>
      <c r="Q16" s="55" t="s">
        <v>154</v>
      </c>
      <c r="R16" s="55" t="s">
        <v>154</v>
      </c>
      <c r="S16" s="55" t="s">
        <v>154</v>
      </c>
      <c r="T16" s="55" t="s">
        <v>154</v>
      </c>
      <c r="U16" s="55" t="s">
        <v>154</v>
      </c>
      <c r="V16" s="80">
        <v>100</v>
      </c>
      <c r="W16" s="81" t="s">
        <v>124</v>
      </c>
      <c r="X16" s="82">
        <v>79682453.333333328</v>
      </c>
      <c r="Y16" s="82" t="b">
        <f t="shared" si="23"/>
        <v>0</v>
      </c>
    </row>
    <row r="17" spans="1:25" s="38" customFormat="1" x14ac:dyDescent="0.25">
      <c r="A17" s="60">
        <v>53</v>
      </c>
      <c r="B17" s="27">
        <v>53</v>
      </c>
      <c r="C17" s="28" t="s">
        <v>95</v>
      </c>
      <c r="D17" s="7">
        <v>42192000</v>
      </c>
      <c r="E17" s="35">
        <v>166006394</v>
      </c>
      <c r="F17" s="31" t="s">
        <v>9</v>
      </c>
      <c r="G17" s="32">
        <v>1</v>
      </c>
      <c r="H17" s="33">
        <v>230000000</v>
      </c>
      <c r="I17" s="33">
        <f t="shared" si="19"/>
        <v>43700000</v>
      </c>
      <c r="J17" s="33">
        <f t="shared" si="20"/>
        <v>273700000</v>
      </c>
      <c r="K17" s="33">
        <f t="shared" si="21"/>
        <v>273700000</v>
      </c>
      <c r="L17" s="33">
        <f t="shared" si="22"/>
        <v>273700000</v>
      </c>
      <c r="M17" s="28" t="s">
        <v>123</v>
      </c>
      <c r="N17" s="28"/>
      <c r="O17" s="42"/>
      <c r="P17" s="47" t="s">
        <v>124</v>
      </c>
      <c r="Q17" s="55" t="s">
        <v>154</v>
      </c>
      <c r="R17" s="55" t="s">
        <v>154</v>
      </c>
      <c r="S17" s="55" t="s">
        <v>154</v>
      </c>
      <c r="T17" s="55" t="s">
        <v>154</v>
      </c>
      <c r="U17" s="55" t="s">
        <v>154</v>
      </c>
      <c r="V17" s="80">
        <v>100</v>
      </c>
      <c r="W17" s="81" t="s">
        <v>124</v>
      </c>
      <c r="X17" s="82">
        <v>285600000</v>
      </c>
      <c r="Y17" s="82" t="b">
        <f t="shared" si="23"/>
        <v>0</v>
      </c>
    </row>
    <row r="18" spans="1:25" s="38" customFormat="1" ht="25.5" x14ac:dyDescent="0.25">
      <c r="A18" s="11">
        <v>12</v>
      </c>
      <c r="B18" s="11">
        <v>12</v>
      </c>
      <c r="C18" s="12" t="s">
        <v>74</v>
      </c>
      <c r="D18" s="6">
        <v>42182602</v>
      </c>
      <c r="E18" s="19">
        <v>166006130</v>
      </c>
      <c r="F18" s="15" t="s">
        <v>9</v>
      </c>
      <c r="G18" s="16">
        <v>2</v>
      </c>
      <c r="H18" s="17">
        <v>66664018.329999998</v>
      </c>
      <c r="I18" s="17">
        <f t="shared" ref="I18" si="24">+H18*0.19</f>
        <v>12666163.4827</v>
      </c>
      <c r="J18" s="17">
        <f t="shared" ref="J18" si="25">H18+I18</f>
        <v>79330181.812700003</v>
      </c>
      <c r="K18" s="17">
        <f t="shared" ref="K18" si="26">J18*G18</f>
        <v>158660363.62540001</v>
      </c>
      <c r="L18" s="17">
        <f t="shared" ref="L18" si="27">+K18</f>
        <v>158660363.62540001</v>
      </c>
      <c r="M18" s="12" t="s">
        <v>125</v>
      </c>
      <c r="N18" s="12"/>
      <c r="O18" s="44"/>
      <c r="P18" s="48" t="s">
        <v>127</v>
      </c>
      <c r="Q18" s="55" t="s">
        <v>154</v>
      </c>
      <c r="R18" s="55" t="s">
        <v>154</v>
      </c>
      <c r="S18" s="55" t="s">
        <v>154</v>
      </c>
      <c r="T18" s="55" t="s">
        <v>154</v>
      </c>
      <c r="U18" s="55" t="s">
        <v>154</v>
      </c>
      <c r="V18" s="80">
        <v>71.852854358232022</v>
      </c>
      <c r="W18" s="81">
        <v>0</v>
      </c>
      <c r="X18" s="82">
        <v>79330181.816666663</v>
      </c>
      <c r="Y18" s="82" t="b">
        <f t="shared" ref="Y18" si="28">+X18&lt;J18</f>
        <v>0</v>
      </c>
    </row>
    <row r="19" spans="1:25" s="40" customFormat="1" ht="12.75" customHeight="1" x14ac:dyDescent="0.25">
      <c r="A19" s="22">
        <v>75</v>
      </c>
      <c r="B19" s="23">
        <v>75</v>
      </c>
      <c r="C19" s="64" t="s">
        <v>78</v>
      </c>
      <c r="D19" s="62">
        <v>42281508</v>
      </c>
      <c r="E19" s="61">
        <v>166006010</v>
      </c>
      <c r="F19" s="13" t="s">
        <v>9</v>
      </c>
      <c r="G19" s="14">
        <v>2</v>
      </c>
      <c r="H19" s="59">
        <v>421969782</v>
      </c>
      <c r="I19" s="59">
        <f t="shared" ref="I19" si="29">+H19*0.19</f>
        <v>80174258.579999998</v>
      </c>
      <c r="J19" s="59">
        <f t="shared" ref="J19" si="30">H19+I19</f>
        <v>502144040.57999998</v>
      </c>
      <c r="K19" s="59">
        <f t="shared" ref="K19" si="31">J19*G19</f>
        <v>1004288081.16</v>
      </c>
      <c r="L19" s="59">
        <f t="shared" ref="L19:L20" si="32">+K19</f>
        <v>1004288081.16</v>
      </c>
      <c r="M19" s="11" t="s">
        <v>126</v>
      </c>
      <c r="N19" s="11"/>
      <c r="O19" s="45"/>
      <c r="P19" s="48" t="s">
        <v>127</v>
      </c>
      <c r="Q19" s="55" t="s">
        <v>154</v>
      </c>
      <c r="R19" s="55" t="s">
        <v>154</v>
      </c>
      <c r="S19" s="55" t="s">
        <v>154</v>
      </c>
      <c r="T19" s="55" t="s">
        <v>154</v>
      </c>
      <c r="U19" s="55" t="s">
        <v>154</v>
      </c>
      <c r="V19" s="80">
        <v>55.11768296953548</v>
      </c>
      <c r="W19" s="81">
        <v>0</v>
      </c>
      <c r="X19" s="82">
        <v>502144041</v>
      </c>
      <c r="Y19" s="82" t="b">
        <f t="shared" ref="Y19:Y49" si="33">+X19&lt;J19</f>
        <v>0</v>
      </c>
    </row>
    <row r="20" spans="1:25" s="38" customFormat="1" ht="25.5" x14ac:dyDescent="0.25">
      <c r="A20" s="11">
        <v>81</v>
      </c>
      <c r="B20" s="64">
        <v>81</v>
      </c>
      <c r="C20" s="56" t="s">
        <v>99</v>
      </c>
      <c r="D20" s="7">
        <v>42182602</v>
      </c>
      <c r="E20" s="21">
        <v>166008011</v>
      </c>
      <c r="F20" s="15" t="s">
        <v>9</v>
      </c>
      <c r="G20" s="16">
        <v>4</v>
      </c>
      <c r="H20" s="17">
        <v>43714196</v>
      </c>
      <c r="I20" s="17">
        <f t="shared" ref="I20:I82" si="34">+H20*0.19</f>
        <v>8305697.2400000002</v>
      </c>
      <c r="J20" s="17">
        <f t="shared" ref="J20:J82" si="35">H20+I20</f>
        <v>52019893.240000002</v>
      </c>
      <c r="K20" s="17">
        <f t="shared" ref="K20:K82" si="36">J20*G20</f>
        <v>208079572.96000001</v>
      </c>
      <c r="L20" s="59">
        <f t="shared" si="32"/>
        <v>208079572.96000001</v>
      </c>
      <c r="M20" s="12" t="s">
        <v>125</v>
      </c>
      <c r="N20" s="12"/>
      <c r="O20" s="44"/>
      <c r="P20" s="48" t="s">
        <v>127</v>
      </c>
      <c r="Q20" s="55" t="s">
        <v>154</v>
      </c>
      <c r="R20" s="55" t="s">
        <v>154</v>
      </c>
      <c r="S20" s="55" t="s">
        <v>154</v>
      </c>
      <c r="T20" s="55" t="s">
        <v>154</v>
      </c>
      <c r="U20" s="55" t="s">
        <v>154</v>
      </c>
      <c r="V20" s="80">
        <v>51.905335282844959</v>
      </c>
      <c r="W20" s="81">
        <v>0</v>
      </c>
      <c r="X20" s="82">
        <v>52019893.240000002</v>
      </c>
      <c r="Y20" s="82" t="b">
        <f t="shared" si="33"/>
        <v>0</v>
      </c>
    </row>
    <row r="21" spans="1:25" s="41" customFormat="1" ht="12.75" customHeight="1" x14ac:dyDescent="0.2">
      <c r="A21" s="11">
        <v>82</v>
      </c>
      <c r="B21" s="11">
        <v>82</v>
      </c>
      <c r="C21" s="11" t="s">
        <v>11</v>
      </c>
      <c r="D21" s="9"/>
      <c r="E21" s="11">
        <v>166006402</v>
      </c>
      <c r="F21" s="24" t="s">
        <v>9</v>
      </c>
      <c r="G21" s="24">
        <v>5</v>
      </c>
      <c r="H21" s="65">
        <v>31816900</v>
      </c>
      <c r="I21" s="65">
        <f t="shared" si="34"/>
        <v>6045211</v>
      </c>
      <c r="J21" s="65">
        <f t="shared" si="35"/>
        <v>37862111</v>
      </c>
      <c r="K21" s="65">
        <f t="shared" si="36"/>
        <v>189310555</v>
      </c>
      <c r="L21" s="75">
        <f>SUM(K21:K84)</f>
        <v>2236680066.3899999</v>
      </c>
      <c r="M21" s="11" t="s">
        <v>125</v>
      </c>
      <c r="N21" s="11"/>
      <c r="O21" s="45"/>
      <c r="P21" s="48" t="s">
        <v>127</v>
      </c>
      <c r="Q21" s="55" t="s">
        <v>154</v>
      </c>
      <c r="R21" s="55" t="s">
        <v>154</v>
      </c>
      <c r="S21" s="55" t="s">
        <v>154</v>
      </c>
      <c r="T21" s="55" t="s">
        <v>154</v>
      </c>
      <c r="U21" s="55" t="s">
        <v>154</v>
      </c>
      <c r="V21" s="80">
        <v>51.512225169642548</v>
      </c>
      <c r="W21" s="81">
        <v>0</v>
      </c>
      <c r="X21" s="82">
        <v>37862111</v>
      </c>
      <c r="Y21" s="82" t="b">
        <f t="shared" si="33"/>
        <v>0</v>
      </c>
    </row>
    <row r="22" spans="1:25" s="41" customFormat="1" x14ac:dyDescent="0.2">
      <c r="A22" s="11">
        <v>82</v>
      </c>
      <c r="B22" s="11">
        <v>83</v>
      </c>
      <c r="C22" s="11" t="s">
        <v>12</v>
      </c>
      <c r="D22" s="9"/>
      <c r="E22" s="11">
        <v>166006403</v>
      </c>
      <c r="F22" s="24" t="s">
        <v>9</v>
      </c>
      <c r="G22" s="24">
        <v>5</v>
      </c>
      <c r="H22" s="25">
        <v>13913080</v>
      </c>
      <c r="I22" s="25">
        <f t="shared" si="34"/>
        <v>2643485.2000000002</v>
      </c>
      <c r="J22" s="25">
        <f t="shared" si="35"/>
        <v>16556565.199999999</v>
      </c>
      <c r="K22" s="25">
        <f t="shared" si="36"/>
        <v>82782826</v>
      </c>
      <c r="L22" s="76"/>
      <c r="M22" s="11"/>
      <c r="N22" s="11"/>
      <c r="O22" s="45"/>
      <c r="P22" s="48" t="s">
        <v>127</v>
      </c>
      <c r="Q22" s="55" t="s">
        <v>154</v>
      </c>
      <c r="R22" s="55" t="s">
        <v>154</v>
      </c>
      <c r="S22" s="55" t="s">
        <v>154</v>
      </c>
      <c r="T22" s="55" t="s">
        <v>154</v>
      </c>
      <c r="U22" s="55" t="s">
        <v>154</v>
      </c>
      <c r="V22" s="80">
        <v>57.258415174785171</v>
      </c>
      <c r="W22" s="81">
        <v>0</v>
      </c>
      <c r="X22" s="82">
        <v>16556565.199999999</v>
      </c>
      <c r="Y22" s="82" t="b">
        <f t="shared" si="33"/>
        <v>0</v>
      </c>
    </row>
    <row r="23" spans="1:25" s="41" customFormat="1" x14ac:dyDescent="0.2">
      <c r="A23" s="11">
        <v>82</v>
      </c>
      <c r="B23" s="11">
        <v>84</v>
      </c>
      <c r="C23" s="11" t="s">
        <v>13</v>
      </c>
      <c r="D23" s="9"/>
      <c r="E23" s="11">
        <v>166006404</v>
      </c>
      <c r="F23" s="24" t="s">
        <v>9</v>
      </c>
      <c r="G23" s="24">
        <v>2</v>
      </c>
      <c r="H23" s="25">
        <v>12210000</v>
      </c>
      <c r="I23" s="25">
        <f t="shared" si="34"/>
        <v>2319900</v>
      </c>
      <c r="J23" s="25">
        <f t="shared" si="35"/>
        <v>14529900</v>
      </c>
      <c r="K23" s="25">
        <f t="shared" si="36"/>
        <v>29059800</v>
      </c>
      <c r="L23" s="76"/>
      <c r="M23" s="11" t="s">
        <v>125</v>
      </c>
      <c r="N23" s="11"/>
      <c r="O23" s="45"/>
      <c r="P23" s="48" t="s">
        <v>127</v>
      </c>
      <c r="Q23" s="55" t="s">
        <v>154</v>
      </c>
      <c r="R23" s="55" t="s">
        <v>154</v>
      </c>
      <c r="S23" s="55" t="s">
        <v>154</v>
      </c>
      <c r="T23" s="55" t="s">
        <v>154</v>
      </c>
      <c r="U23" s="55" t="s">
        <v>154</v>
      </c>
      <c r="V23" s="80">
        <v>75.775109009009014</v>
      </c>
      <c r="W23" s="81">
        <v>0</v>
      </c>
      <c r="X23" s="82">
        <v>14529900</v>
      </c>
      <c r="Y23" s="82" t="b">
        <f t="shared" si="33"/>
        <v>0</v>
      </c>
    </row>
    <row r="24" spans="1:25" s="41" customFormat="1" x14ac:dyDescent="0.2">
      <c r="A24" s="11">
        <v>82</v>
      </c>
      <c r="B24" s="11">
        <v>85</v>
      </c>
      <c r="C24" s="11" t="s">
        <v>14</v>
      </c>
      <c r="D24" s="9"/>
      <c r="E24" s="11">
        <v>166006063</v>
      </c>
      <c r="F24" s="24" t="s">
        <v>9</v>
      </c>
      <c r="G24" s="24">
        <v>1</v>
      </c>
      <c r="H24" s="25">
        <v>9644740</v>
      </c>
      <c r="I24" s="25">
        <f t="shared" si="34"/>
        <v>1832500.6</v>
      </c>
      <c r="J24" s="25">
        <f t="shared" si="35"/>
        <v>11477240.6</v>
      </c>
      <c r="K24" s="25">
        <f t="shared" si="36"/>
        <v>11477240.6</v>
      </c>
      <c r="L24" s="76"/>
      <c r="M24" s="11" t="s">
        <v>125</v>
      </c>
      <c r="N24" s="11"/>
      <c r="O24" s="45"/>
      <c r="P24" s="48" t="s">
        <v>127</v>
      </c>
      <c r="Q24" s="55" t="s">
        <v>154</v>
      </c>
      <c r="R24" s="55" t="s">
        <v>154</v>
      </c>
      <c r="S24" s="55" t="s">
        <v>154</v>
      </c>
      <c r="T24" s="55" t="s">
        <v>154</v>
      </c>
      <c r="U24" s="55" t="s">
        <v>154</v>
      </c>
      <c r="V24" s="80">
        <v>66.091319517166866</v>
      </c>
      <c r="W24" s="81">
        <v>0</v>
      </c>
      <c r="X24" s="82">
        <v>11477240.6</v>
      </c>
      <c r="Y24" s="82" t="b">
        <f t="shared" si="33"/>
        <v>0</v>
      </c>
    </row>
    <row r="25" spans="1:25" s="41" customFormat="1" x14ac:dyDescent="0.2">
      <c r="A25" s="11">
        <v>82</v>
      </c>
      <c r="B25" s="11">
        <v>86</v>
      </c>
      <c r="C25" s="11" t="s">
        <v>15</v>
      </c>
      <c r="D25" s="9"/>
      <c r="E25" s="11">
        <v>166006405</v>
      </c>
      <c r="F25" s="24" t="s">
        <v>9</v>
      </c>
      <c r="G25" s="24">
        <v>2</v>
      </c>
      <c r="H25" s="25">
        <v>1666680</v>
      </c>
      <c r="I25" s="25">
        <f t="shared" si="34"/>
        <v>316669.2</v>
      </c>
      <c r="J25" s="25">
        <f t="shared" si="35"/>
        <v>1983349.2</v>
      </c>
      <c r="K25" s="25">
        <f t="shared" si="36"/>
        <v>3966698.4</v>
      </c>
      <c r="L25" s="76"/>
      <c r="M25" s="11" t="s">
        <v>125</v>
      </c>
      <c r="N25" s="11"/>
      <c r="O25" s="45"/>
      <c r="P25" s="48" t="s">
        <v>127</v>
      </c>
      <c r="Q25" s="55" t="s">
        <v>154</v>
      </c>
      <c r="R25" s="55" t="s">
        <v>154</v>
      </c>
      <c r="S25" s="55" t="s">
        <v>154</v>
      </c>
      <c r="T25" s="55" t="s">
        <v>154</v>
      </c>
      <c r="U25" s="55" t="s">
        <v>154</v>
      </c>
      <c r="V25" s="80">
        <v>53.377005183958531</v>
      </c>
      <c r="W25" s="81">
        <v>0</v>
      </c>
      <c r="X25" s="82">
        <v>1983349.2</v>
      </c>
      <c r="Y25" s="82" t="b">
        <f t="shared" si="33"/>
        <v>0</v>
      </c>
    </row>
    <row r="26" spans="1:25" s="41" customFormat="1" x14ac:dyDescent="0.2">
      <c r="A26" s="11">
        <v>82</v>
      </c>
      <c r="B26" s="11">
        <v>87</v>
      </c>
      <c r="C26" s="11" t="s">
        <v>16</v>
      </c>
      <c r="D26" s="9"/>
      <c r="E26" s="11">
        <v>166006431</v>
      </c>
      <c r="F26" s="24" t="s">
        <v>9</v>
      </c>
      <c r="G26" s="24">
        <v>3</v>
      </c>
      <c r="H26" s="25">
        <v>2231500</v>
      </c>
      <c r="I26" s="25">
        <f t="shared" si="34"/>
        <v>423985</v>
      </c>
      <c r="J26" s="25">
        <f t="shared" si="35"/>
        <v>2655485</v>
      </c>
      <c r="K26" s="25">
        <f t="shared" si="36"/>
        <v>7966455</v>
      </c>
      <c r="L26" s="76"/>
      <c r="M26" s="11" t="s">
        <v>125</v>
      </c>
      <c r="N26" s="11"/>
      <c r="O26" s="45"/>
      <c r="P26" s="48" t="s">
        <v>127</v>
      </c>
      <c r="Q26" s="55" t="s">
        <v>154</v>
      </c>
      <c r="R26" s="55" t="s">
        <v>154</v>
      </c>
      <c r="S26" s="55" t="s">
        <v>154</v>
      </c>
      <c r="T26" s="55" t="s">
        <v>154</v>
      </c>
      <c r="U26" s="55" t="s">
        <v>154</v>
      </c>
      <c r="V26" s="80">
        <v>53.815103293748606</v>
      </c>
      <c r="W26" s="81">
        <v>0</v>
      </c>
      <c r="X26" s="82">
        <v>2655485</v>
      </c>
      <c r="Y26" s="82" t="b">
        <f t="shared" si="33"/>
        <v>0</v>
      </c>
    </row>
    <row r="27" spans="1:25" s="41" customFormat="1" x14ac:dyDescent="0.2">
      <c r="A27" s="11">
        <v>82</v>
      </c>
      <c r="B27" s="11">
        <v>88</v>
      </c>
      <c r="C27" s="11" t="s">
        <v>17</v>
      </c>
      <c r="D27" s="9"/>
      <c r="E27" s="11">
        <v>166006075</v>
      </c>
      <c r="F27" s="24" t="s">
        <v>9</v>
      </c>
      <c r="G27" s="24">
        <v>2</v>
      </c>
      <c r="H27" s="25">
        <v>8589880</v>
      </c>
      <c r="I27" s="25">
        <f t="shared" si="34"/>
        <v>1632077.2</v>
      </c>
      <c r="J27" s="25">
        <f t="shared" si="35"/>
        <v>10221957.199999999</v>
      </c>
      <c r="K27" s="25">
        <f t="shared" si="36"/>
        <v>20443914.399999999</v>
      </c>
      <c r="L27" s="76"/>
      <c r="M27" s="11" t="s">
        <v>125</v>
      </c>
      <c r="N27" s="11"/>
      <c r="O27" s="45"/>
      <c r="P27" s="48" t="s">
        <v>127</v>
      </c>
      <c r="Q27" s="55" t="s">
        <v>154</v>
      </c>
      <c r="R27" s="55" t="s">
        <v>154</v>
      </c>
      <c r="S27" s="55" t="s">
        <v>154</v>
      </c>
      <c r="T27" s="55" t="s">
        <v>154</v>
      </c>
      <c r="U27" s="55" t="s">
        <v>154</v>
      </c>
      <c r="V27" s="80">
        <v>100</v>
      </c>
      <c r="W27" s="81" t="s">
        <v>127</v>
      </c>
      <c r="X27" s="82">
        <v>10221957.199999999</v>
      </c>
      <c r="Y27" s="82" t="b">
        <f t="shared" si="33"/>
        <v>0</v>
      </c>
    </row>
    <row r="28" spans="1:25" s="41" customFormat="1" x14ac:dyDescent="0.2">
      <c r="A28" s="11">
        <v>82</v>
      </c>
      <c r="B28" s="11">
        <v>89</v>
      </c>
      <c r="C28" s="11" t="s">
        <v>18</v>
      </c>
      <c r="D28" s="9"/>
      <c r="E28" s="11">
        <v>166006406</v>
      </c>
      <c r="F28" s="24" t="s">
        <v>9</v>
      </c>
      <c r="G28" s="24">
        <v>3</v>
      </c>
      <c r="H28" s="25">
        <v>27525000</v>
      </c>
      <c r="I28" s="25">
        <f t="shared" si="34"/>
        <v>5229750</v>
      </c>
      <c r="J28" s="25">
        <f t="shared" si="35"/>
        <v>32754750</v>
      </c>
      <c r="K28" s="25">
        <f t="shared" si="36"/>
        <v>98264250</v>
      </c>
      <c r="L28" s="76"/>
      <c r="M28" s="11" t="s">
        <v>125</v>
      </c>
      <c r="N28" s="11"/>
      <c r="O28" s="45"/>
      <c r="P28" s="48" t="s">
        <v>127</v>
      </c>
      <c r="Q28" s="55" t="s">
        <v>154</v>
      </c>
      <c r="R28" s="55" t="s">
        <v>154</v>
      </c>
      <c r="S28" s="55" t="s">
        <v>154</v>
      </c>
      <c r="T28" s="55" t="s">
        <v>154</v>
      </c>
      <c r="U28" s="55" t="s">
        <v>154</v>
      </c>
      <c r="V28" s="80">
        <v>71.953289663941874</v>
      </c>
      <c r="W28" s="81">
        <v>0</v>
      </c>
      <c r="X28" s="82">
        <v>32754750</v>
      </c>
      <c r="Y28" s="82" t="b">
        <f t="shared" si="33"/>
        <v>0</v>
      </c>
    </row>
    <row r="29" spans="1:25" s="41" customFormat="1" ht="12.75" customHeight="1" x14ac:dyDescent="0.2">
      <c r="A29" s="11">
        <v>82</v>
      </c>
      <c r="B29" s="11">
        <v>90</v>
      </c>
      <c r="C29" s="11" t="s">
        <v>19</v>
      </c>
      <c r="D29" s="9"/>
      <c r="E29" s="11">
        <v>166006407</v>
      </c>
      <c r="F29" s="24" t="s">
        <v>9</v>
      </c>
      <c r="G29" s="24">
        <v>4</v>
      </c>
      <c r="H29" s="25">
        <v>27869300</v>
      </c>
      <c r="I29" s="25">
        <f t="shared" si="34"/>
        <v>5295167</v>
      </c>
      <c r="J29" s="25">
        <f t="shared" si="35"/>
        <v>33164467</v>
      </c>
      <c r="K29" s="25">
        <f t="shared" si="36"/>
        <v>132657868</v>
      </c>
      <c r="L29" s="76"/>
      <c r="M29" s="11" t="s">
        <v>125</v>
      </c>
      <c r="N29" s="11"/>
      <c r="O29" s="45"/>
      <c r="P29" s="48" t="s">
        <v>127</v>
      </c>
      <c r="Q29" s="55" t="s">
        <v>154</v>
      </c>
      <c r="R29" s="55" t="s">
        <v>154</v>
      </c>
      <c r="S29" s="55" t="s">
        <v>154</v>
      </c>
      <c r="T29" s="55" t="s">
        <v>154</v>
      </c>
      <c r="U29" s="55" t="s">
        <v>154</v>
      </c>
      <c r="V29" s="80">
        <v>58.717872533576376</v>
      </c>
      <c r="W29" s="81">
        <v>0</v>
      </c>
      <c r="X29" s="82">
        <v>33164467</v>
      </c>
      <c r="Y29" s="82" t="b">
        <f t="shared" si="33"/>
        <v>0</v>
      </c>
    </row>
    <row r="30" spans="1:25" s="41" customFormat="1" ht="12.75" customHeight="1" x14ac:dyDescent="0.2">
      <c r="A30" s="11">
        <v>82</v>
      </c>
      <c r="B30" s="11">
        <v>91</v>
      </c>
      <c r="C30" s="11" t="s">
        <v>20</v>
      </c>
      <c r="D30" s="9"/>
      <c r="E30" s="11">
        <v>166006408</v>
      </c>
      <c r="F30" s="24" t="s">
        <v>9</v>
      </c>
      <c r="G30" s="24">
        <v>3</v>
      </c>
      <c r="H30" s="25">
        <v>8092500</v>
      </c>
      <c r="I30" s="25">
        <f t="shared" si="34"/>
        <v>1537575</v>
      </c>
      <c r="J30" s="25">
        <f t="shared" si="35"/>
        <v>9630075</v>
      </c>
      <c r="K30" s="25">
        <f t="shared" si="36"/>
        <v>28890225</v>
      </c>
      <c r="L30" s="76"/>
      <c r="M30" s="11" t="s">
        <v>125</v>
      </c>
      <c r="N30" s="11"/>
      <c r="O30" s="45"/>
      <c r="P30" s="48" t="s">
        <v>127</v>
      </c>
      <c r="Q30" s="55" t="s">
        <v>154</v>
      </c>
      <c r="R30" s="55" t="s">
        <v>154</v>
      </c>
      <c r="S30" s="55" t="s">
        <v>154</v>
      </c>
      <c r="T30" s="55" t="s">
        <v>154</v>
      </c>
      <c r="U30" s="55" t="s">
        <v>154</v>
      </c>
      <c r="V30" s="80">
        <v>39.173980352177942</v>
      </c>
      <c r="W30" s="81">
        <v>0</v>
      </c>
      <c r="X30" s="82">
        <v>9630075</v>
      </c>
      <c r="Y30" s="82" t="b">
        <f t="shared" si="33"/>
        <v>0</v>
      </c>
    </row>
    <row r="31" spans="1:25" s="41" customFormat="1" x14ac:dyDescent="0.2">
      <c r="A31" s="11">
        <v>82</v>
      </c>
      <c r="B31" s="11">
        <v>92</v>
      </c>
      <c r="C31" s="11" t="s">
        <v>21</v>
      </c>
      <c r="D31" s="9"/>
      <c r="E31" s="11">
        <v>166006409</v>
      </c>
      <c r="F31" s="24" t="s">
        <v>9</v>
      </c>
      <c r="G31" s="24">
        <v>6</v>
      </c>
      <c r="H31" s="25">
        <v>2141820</v>
      </c>
      <c r="I31" s="25">
        <f t="shared" si="34"/>
        <v>406945.8</v>
      </c>
      <c r="J31" s="25">
        <f t="shared" si="35"/>
        <v>2548765.7999999998</v>
      </c>
      <c r="K31" s="25">
        <f t="shared" si="36"/>
        <v>15292594.799999999</v>
      </c>
      <c r="L31" s="76"/>
      <c r="M31" s="11" t="s">
        <v>125</v>
      </c>
      <c r="N31" s="11"/>
      <c r="O31" s="45"/>
      <c r="P31" s="48" t="s">
        <v>127</v>
      </c>
      <c r="Q31" s="55" t="s">
        <v>154</v>
      </c>
      <c r="R31" s="55" t="s">
        <v>154</v>
      </c>
      <c r="S31" s="55" t="s">
        <v>154</v>
      </c>
      <c r="T31" s="55" t="s">
        <v>154</v>
      </c>
      <c r="U31" s="55" t="s">
        <v>154</v>
      </c>
      <c r="V31" s="80">
        <v>52.895040199456538</v>
      </c>
      <c r="W31" s="81">
        <v>0</v>
      </c>
      <c r="X31" s="82">
        <v>2548765.7999999998</v>
      </c>
      <c r="Y31" s="82" t="b">
        <f t="shared" si="33"/>
        <v>0</v>
      </c>
    </row>
    <row r="32" spans="1:25" s="41" customFormat="1" x14ac:dyDescent="0.2">
      <c r="A32" s="11">
        <v>82</v>
      </c>
      <c r="B32" s="11">
        <v>93</v>
      </c>
      <c r="C32" s="11" t="s">
        <v>22</v>
      </c>
      <c r="D32" s="9"/>
      <c r="E32" s="11">
        <v>166006410</v>
      </c>
      <c r="F32" s="24" t="s">
        <v>9</v>
      </c>
      <c r="G32" s="24">
        <v>4</v>
      </c>
      <c r="H32" s="25">
        <v>2306380</v>
      </c>
      <c r="I32" s="25">
        <f t="shared" si="34"/>
        <v>438212.2</v>
      </c>
      <c r="J32" s="25">
        <f t="shared" si="35"/>
        <v>2744592.2</v>
      </c>
      <c r="K32" s="25">
        <f t="shared" si="36"/>
        <v>10978368.800000001</v>
      </c>
      <c r="L32" s="76"/>
      <c r="M32" s="11" t="s">
        <v>125</v>
      </c>
      <c r="N32" s="11"/>
      <c r="O32" s="45"/>
      <c r="P32" s="48" t="s">
        <v>127</v>
      </c>
      <c r="Q32" s="55" t="s">
        <v>154</v>
      </c>
      <c r="R32" s="55" t="s">
        <v>154</v>
      </c>
      <c r="S32" s="55" t="s">
        <v>154</v>
      </c>
      <c r="T32" s="55" t="s">
        <v>154</v>
      </c>
      <c r="U32" s="55" t="s">
        <v>154</v>
      </c>
      <c r="V32" s="80">
        <v>51.163744482695826</v>
      </c>
      <c r="W32" s="81">
        <v>0</v>
      </c>
      <c r="X32" s="82">
        <v>2744592.1999999997</v>
      </c>
      <c r="Y32" s="82" t="b">
        <f t="shared" si="33"/>
        <v>0</v>
      </c>
    </row>
    <row r="33" spans="1:25" s="41" customFormat="1" x14ac:dyDescent="0.2">
      <c r="A33" s="11">
        <v>82</v>
      </c>
      <c r="B33" s="11">
        <v>94</v>
      </c>
      <c r="C33" s="11" t="s">
        <v>23</v>
      </c>
      <c r="D33" s="9"/>
      <c r="E33" s="11">
        <v>166006419</v>
      </c>
      <c r="F33" s="24" t="s">
        <v>9</v>
      </c>
      <c r="G33" s="24">
        <v>3</v>
      </c>
      <c r="H33" s="25">
        <v>1735640</v>
      </c>
      <c r="I33" s="25">
        <f t="shared" si="34"/>
        <v>329771.59999999998</v>
      </c>
      <c r="J33" s="25">
        <f t="shared" si="35"/>
        <v>2065411.6</v>
      </c>
      <c r="K33" s="25">
        <f t="shared" si="36"/>
        <v>6196234.8000000007</v>
      </c>
      <c r="L33" s="76"/>
      <c r="M33" s="11" t="s">
        <v>125</v>
      </c>
      <c r="N33" s="11"/>
      <c r="O33" s="45"/>
      <c r="P33" s="48" t="s">
        <v>127</v>
      </c>
      <c r="Q33" s="55" t="s">
        <v>154</v>
      </c>
      <c r="R33" s="55" t="s">
        <v>154</v>
      </c>
      <c r="S33" s="55" t="s">
        <v>154</v>
      </c>
      <c r="T33" s="55" t="s">
        <v>154</v>
      </c>
      <c r="U33" s="55" t="s">
        <v>154</v>
      </c>
      <c r="V33" s="80">
        <v>59.807839183240766</v>
      </c>
      <c r="W33" s="81">
        <v>0</v>
      </c>
      <c r="X33" s="82">
        <v>2065411.5999999999</v>
      </c>
      <c r="Y33" s="82" t="b">
        <f t="shared" si="33"/>
        <v>0</v>
      </c>
    </row>
    <row r="34" spans="1:25" s="41" customFormat="1" x14ac:dyDescent="0.2">
      <c r="A34" s="11">
        <v>82</v>
      </c>
      <c r="B34" s="11">
        <v>95</v>
      </c>
      <c r="C34" s="11" t="s">
        <v>24</v>
      </c>
      <c r="D34" s="9"/>
      <c r="E34" s="11">
        <v>166006098</v>
      </c>
      <c r="F34" s="24" t="s">
        <v>9</v>
      </c>
      <c r="G34" s="24">
        <v>2</v>
      </c>
      <c r="H34" s="25">
        <v>30427420</v>
      </c>
      <c r="I34" s="25">
        <f t="shared" si="34"/>
        <v>5781209.7999999998</v>
      </c>
      <c r="J34" s="25">
        <f t="shared" si="35"/>
        <v>36208629.799999997</v>
      </c>
      <c r="K34" s="25">
        <f t="shared" si="36"/>
        <v>72417259.599999994</v>
      </c>
      <c r="L34" s="76"/>
      <c r="M34" s="11" t="s">
        <v>125</v>
      </c>
      <c r="N34" s="11"/>
      <c r="O34" s="45"/>
      <c r="P34" s="48" t="s">
        <v>127</v>
      </c>
      <c r="Q34" s="55" t="s">
        <v>154</v>
      </c>
      <c r="R34" s="55" t="s">
        <v>154</v>
      </c>
      <c r="S34" s="55" t="s">
        <v>154</v>
      </c>
      <c r="T34" s="55" t="s">
        <v>154</v>
      </c>
      <c r="U34" s="55" t="s">
        <v>154</v>
      </c>
      <c r="V34" s="80">
        <v>77.316975478039225</v>
      </c>
      <c r="W34" s="81">
        <v>0</v>
      </c>
      <c r="X34" s="82">
        <v>36208629.799999997</v>
      </c>
      <c r="Y34" s="82" t="b">
        <f t="shared" si="33"/>
        <v>0</v>
      </c>
    </row>
    <row r="35" spans="1:25" s="41" customFormat="1" x14ac:dyDescent="0.2">
      <c r="A35" s="11">
        <v>82</v>
      </c>
      <c r="B35" s="11">
        <v>96</v>
      </c>
      <c r="C35" s="11" t="s">
        <v>25</v>
      </c>
      <c r="D35" s="9"/>
      <c r="E35" s="11">
        <v>166006411</v>
      </c>
      <c r="F35" s="24" t="s">
        <v>9</v>
      </c>
      <c r="G35" s="24">
        <v>3</v>
      </c>
      <c r="H35" s="25">
        <v>12435080</v>
      </c>
      <c r="I35" s="25">
        <f t="shared" si="34"/>
        <v>2362665.2000000002</v>
      </c>
      <c r="J35" s="25">
        <f t="shared" si="35"/>
        <v>14797745.199999999</v>
      </c>
      <c r="K35" s="25">
        <f t="shared" si="36"/>
        <v>44393235.599999994</v>
      </c>
      <c r="L35" s="76"/>
      <c r="M35" s="11" t="s">
        <v>125</v>
      </c>
      <c r="N35" s="11"/>
      <c r="O35" s="45"/>
      <c r="P35" s="48" t="s">
        <v>127</v>
      </c>
      <c r="Q35" s="55" t="s">
        <v>154</v>
      </c>
      <c r="R35" s="55" t="s">
        <v>154</v>
      </c>
      <c r="S35" s="55" t="s">
        <v>154</v>
      </c>
      <c r="T35" s="55" t="s">
        <v>154</v>
      </c>
      <c r="U35" s="55" t="s">
        <v>154</v>
      </c>
      <c r="V35" s="80">
        <v>67.037160597278017</v>
      </c>
      <c r="W35" s="81">
        <v>0</v>
      </c>
      <c r="X35" s="82">
        <v>14797745.199999999</v>
      </c>
      <c r="Y35" s="82" t="b">
        <f t="shared" si="33"/>
        <v>0</v>
      </c>
    </row>
    <row r="36" spans="1:25" s="41" customFormat="1" x14ac:dyDescent="0.2">
      <c r="A36" s="11">
        <v>82</v>
      </c>
      <c r="B36" s="11">
        <v>97</v>
      </c>
      <c r="C36" s="11" t="s">
        <v>26</v>
      </c>
      <c r="D36" s="9"/>
      <c r="E36" s="11">
        <v>166006412</v>
      </c>
      <c r="F36" s="24" t="s">
        <v>9</v>
      </c>
      <c r="G36" s="24">
        <v>2</v>
      </c>
      <c r="H36" s="25">
        <v>5879780</v>
      </c>
      <c r="I36" s="25">
        <f t="shared" si="34"/>
        <v>1117158.2</v>
      </c>
      <c r="J36" s="25">
        <f t="shared" si="35"/>
        <v>6996938.2000000002</v>
      </c>
      <c r="K36" s="25">
        <f t="shared" si="36"/>
        <v>13993876.4</v>
      </c>
      <c r="L36" s="76"/>
      <c r="M36" s="11" t="s">
        <v>125</v>
      </c>
      <c r="N36" s="11"/>
      <c r="O36" s="45"/>
      <c r="P36" s="48" t="s">
        <v>127</v>
      </c>
      <c r="Q36" s="55" t="s">
        <v>154</v>
      </c>
      <c r="R36" s="55" t="s">
        <v>154</v>
      </c>
      <c r="S36" s="55" t="s">
        <v>154</v>
      </c>
      <c r="T36" s="55" t="s">
        <v>154</v>
      </c>
      <c r="U36" s="55" t="s">
        <v>154</v>
      </c>
      <c r="V36" s="80">
        <v>49.935267986217177</v>
      </c>
      <c r="W36" s="81">
        <v>0</v>
      </c>
      <c r="X36" s="82">
        <v>6996938.1999999993</v>
      </c>
      <c r="Y36" s="82" t="b">
        <f t="shared" si="33"/>
        <v>0</v>
      </c>
    </row>
    <row r="37" spans="1:25" s="41" customFormat="1" x14ac:dyDescent="0.2">
      <c r="A37" s="11">
        <v>82</v>
      </c>
      <c r="B37" s="11">
        <v>98</v>
      </c>
      <c r="C37" s="11" t="s">
        <v>27</v>
      </c>
      <c r="D37" s="9"/>
      <c r="E37" s="11">
        <v>166006086</v>
      </c>
      <c r="F37" s="24" t="s">
        <v>9</v>
      </c>
      <c r="G37" s="24">
        <v>2</v>
      </c>
      <c r="H37" s="25">
        <v>16936140</v>
      </c>
      <c r="I37" s="25">
        <f t="shared" si="34"/>
        <v>3217866.6</v>
      </c>
      <c r="J37" s="25">
        <f t="shared" si="35"/>
        <v>20154006.600000001</v>
      </c>
      <c r="K37" s="25">
        <f t="shared" si="36"/>
        <v>40308013.200000003</v>
      </c>
      <c r="L37" s="76"/>
      <c r="M37" s="11" t="s">
        <v>125</v>
      </c>
      <c r="N37" s="11"/>
      <c r="O37" s="45"/>
      <c r="P37" s="48" t="s">
        <v>127</v>
      </c>
      <c r="Q37" s="55" t="s">
        <v>154</v>
      </c>
      <c r="R37" s="55" t="s">
        <v>154</v>
      </c>
      <c r="S37" s="55" t="s">
        <v>154</v>
      </c>
      <c r="T37" s="55" t="s">
        <v>154</v>
      </c>
      <c r="U37" s="55" t="s">
        <v>154</v>
      </c>
      <c r="V37" s="80">
        <v>82.552973404801804</v>
      </c>
      <c r="W37" s="81">
        <v>0</v>
      </c>
      <c r="X37" s="82">
        <v>20154006.599999998</v>
      </c>
      <c r="Y37" s="82" t="b">
        <f t="shared" si="33"/>
        <v>0</v>
      </c>
    </row>
    <row r="38" spans="1:25" s="41" customFormat="1" x14ac:dyDescent="0.2">
      <c r="A38" s="11">
        <v>82</v>
      </c>
      <c r="B38" s="11">
        <v>99</v>
      </c>
      <c r="C38" s="11" t="s">
        <v>28</v>
      </c>
      <c r="D38" s="9"/>
      <c r="E38" s="11">
        <v>166006059</v>
      </c>
      <c r="F38" s="24" t="s">
        <v>9</v>
      </c>
      <c r="G38" s="24">
        <v>1</v>
      </c>
      <c r="H38" s="25">
        <v>27065161</v>
      </c>
      <c r="I38" s="25">
        <f t="shared" si="34"/>
        <v>5142380.59</v>
      </c>
      <c r="J38" s="25">
        <f t="shared" si="35"/>
        <v>32207541.59</v>
      </c>
      <c r="K38" s="25">
        <f t="shared" si="36"/>
        <v>32207541.59</v>
      </c>
      <c r="L38" s="76"/>
      <c r="M38" s="11" t="s">
        <v>125</v>
      </c>
      <c r="N38" s="11"/>
      <c r="O38" s="45"/>
      <c r="P38" s="48" t="s">
        <v>127</v>
      </c>
      <c r="Q38" s="55" t="s">
        <v>154</v>
      </c>
      <c r="R38" s="55" t="s">
        <v>154</v>
      </c>
      <c r="S38" s="55" t="s">
        <v>154</v>
      </c>
      <c r="T38" s="55" t="s">
        <v>154</v>
      </c>
      <c r="U38" s="55" t="s">
        <v>154</v>
      </c>
      <c r="V38" s="80">
        <v>77.058633606502468</v>
      </c>
      <c r="W38" s="81">
        <v>0</v>
      </c>
      <c r="X38" s="82">
        <v>32944388.399999999</v>
      </c>
      <c r="Y38" s="82" t="b">
        <f t="shared" si="33"/>
        <v>0</v>
      </c>
    </row>
    <row r="39" spans="1:25" s="41" customFormat="1" ht="12.75" customHeight="1" x14ac:dyDescent="0.2">
      <c r="A39" s="11">
        <v>82</v>
      </c>
      <c r="B39" s="11">
        <v>100</v>
      </c>
      <c r="C39" s="11" t="s">
        <v>29</v>
      </c>
      <c r="D39" s="9"/>
      <c r="E39" s="11">
        <v>166006413</v>
      </c>
      <c r="F39" s="24" t="s">
        <v>9</v>
      </c>
      <c r="G39" s="24">
        <v>2</v>
      </c>
      <c r="H39" s="25">
        <v>4711920</v>
      </c>
      <c r="I39" s="25">
        <f t="shared" si="34"/>
        <v>895264.8</v>
      </c>
      <c r="J39" s="25">
        <f t="shared" si="35"/>
        <v>5607184.7999999998</v>
      </c>
      <c r="K39" s="25">
        <f t="shared" si="36"/>
        <v>11214369.6</v>
      </c>
      <c r="L39" s="76"/>
      <c r="M39" s="11" t="s">
        <v>125</v>
      </c>
      <c r="N39" s="11"/>
      <c r="O39" s="45"/>
      <c r="P39" s="48" t="s">
        <v>127</v>
      </c>
      <c r="Q39" s="55" t="s">
        <v>154</v>
      </c>
      <c r="R39" s="55" t="s">
        <v>154</v>
      </c>
      <c r="S39" s="55" t="s">
        <v>154</v>
      </c>
      <c r="T39" s="55" t="s">
        <v>154</v>
      </c>
      <c r="U39" s="55" t="s">
        <v>154</v>
      </c>
      <c r="V39" s="80">
        <v>58.082811465389909</v>
      </c>
      <c r="W39" s="81">
        <v>0</v>
      </c>
      <c r="X39" s="82">
        <v>5607184.7999999998</v>
      </c>
      <c r="Y39" s="82" t="b">
        <f t="shared" si="33"/>
        <v>0</v>
      </c>
    </row>
    <row r="40" spans="1:25" s="41" customFormat="1" x14ac:dyDescent="0.2">
      <c r="A40" s="11">
        <v>82</v>
      </c>
      <c r="B40" s="11">
        <v>101</v>
      </c>
      <c r="C40" s="11" t="s">
        <v>30</v>
      </c>
      <c r="D40" s="9"/>
      <c r="E40" s="11">
        <v>166006414</v>
      </c>
      <c r="F40" s="24" t="s">
        <v>9</v>
      </c>
      <c r="G40" s="24">
        <v>2</v>
      </c>
      <c r="H40" s="25">
        <v>8620860</v>
      </c>
      <c r="I40" s="25">
        <f t="shared" si="34"/>
        <v>1637963.4</v>
      </c>
      <c r="J40" s="25">
        <f t="shared" si="35"/>
        <v>10258823.4</v>
      </c>
      <c r="K40" s="25">
        <f t="shared" si="36"/>
        <v>20517646.800000001</v>
      </c>
      <c r="L40" s="76"/>
      <c r="M40" s="11" t="s">
        <v>125</v>
      </c>
      <c r="N40" s="11"/>
      <c r="O40" s="45"/>
      <c r="P40" s="48" t="s">
        <v>127</v>
      </c>
      <c r="Q40" s="55" t="s">
        <v>154</v>
      </c>
      <c r="R40" s="55" t="s">
        <v>154</v>
      </c>
      <c r="S40" s="55" t="s">
        <v>154</v>
      </c>
      <c r="T40" s="55" t="s">
        <v>154</v>
      </c>
      <c r="U40" s="55" t="s">
        <v>154</v>
      </c>
      <c r="V40" s="80">
        <v>47.102455555478222</v>
      </c>
      <c r="W40" s="81">
        <v>0</v>
      </c>
      <c r="X40" s="82">
        <v>10258823.4</v>
      </c>
      <c r="Y40" s="82" t="b">
        <f t="shared" si="33"/>
        <v>0</v>
      </c>
    </row>
    <row r="41" spans="1:25" s="41" customFormat="1" x14ac:dyDescent="0.2">
      <c r="A41" s="11">
        <v>82</v>
      </c>
      <c r="B41" s="11">
        <v>102</v>
      </c>
      <c r="C41" s="11" t="s">
        <v>31</v>
      </c>
      <c r="D41" s="9"/>
      <c r="E41" s="11">
        <v>166006415</v>
      </c>
      <c r="F41" s="24" t="s">
        <v>9</v>
      </c>
      <c r="G41" s="24">
        <v>2</v>
      </c>
      <c r="H41" s="25">
        <v>619200</v>
      </c>
      <c r="I41" s="25">
        <f t="shared" si="34"/>
        <v>117648</v>
      </c>
      <c r="J41" s="25">
        <f t="shared" si="35"/>
        <v>736848</v>
      </c>
      <c r="K41" s="25">
        <f t="shared" si="36"/>
        <v>1473696</v>
      </c>
      <c r="L41" s="76"/>
      <c r="M41" s="11" t="s">
        <v>125</v>
      </c>
      <c r="N41" s="11"/>
      <c r="O41" s="45"/>
      <c r="P41" s="48" t="s">
        <v>127</v>
      </c>
      <c r="Q41" s="55" t="s">
        <v>154</v>
      </c>
      <c r="R41" s="55" t="s">
        <v>154</v>
      </c>
      <c r="S41" s="55" t="s">
        <v>154</v>
      </c>
      <c r="T41" s="55" t="s">
        <v>154</v>
      </c>
      <c r="U41" s="55" t="s">
        <v>154</v>
      </c>
      <c r="V41" s="80">
        <v>63.49</v>
      </c>
      <c r="W41" s="81">
        <v>0</v>
      </c>
      <c r="X41" s="82">
        <v>736848</v>
      </c>
      <c r="Y41" s="82" t="b">
        <f t="shared" si="33"/>
        <v>0</v>
      </c>
    </row>
    <row r="42" spans="1:25" s="41" customFormat="1" x14ac:dyDescent="0.2">
      <c r="A42" s="11">
        <v>82</v>
      </c>
      <c r="B42" s="11">
        <v>103</v>
      </c>
      <c r="C42" s="11" t="s">
        <v>32</v>
      </c>
      <c r="D42" s="9"/>
      <c r="E42" s="11">
        <v>166006397</v>
      </c>
      <c r="F42" s="24" t="s">
        <v>9</v>
      </c>
      <c r="G42" s="24">
        <v>1</v>
      </c>
      <c r="H42" s="25">
        <v>17301120</v>
      </c>
      <c r="I42" s="25">
        <f t="shared" si="34"/>
        <v>3287212.8</v>
      </c>
      <c r="J42" s="25">
        <f t="shared" si="35"/>
        <v>20588332.800000001</v>
      </c>
      <c r="K42" s="25">
        <f t="shared" si="36"/>
        <v>20588332.800000001</v>
      </c>
      <c r="L42" s="76"/>
      <c r="M42" s="11" t="s">
        <v>125</v>
      </c>
      <c r="N42" s="11"/>
      <c r="O42" s="45"/>
      <c r="P42" s="48" t="s">
        <v>127</v>
      </c>
      <c r="Q42" s="55" t="s">
        <v>154</v>
      </c>
      <c r="R42" s="55" t="s">
        <v>154</v>
      </c>
      <c r="S42" s="55" t="s">
        <v>154</v>
      </c>
      <c r="T42" s="55" t="s">
        <v>154</v>
      </c>
      <c r="U42" s="55" t="s">
        <v>154</v>
      </c>
      <c r="V42" s="80">
        <v>66.31617854797841</v>
      </c>
      <c r="W42" s="81">
        <v>0</v>
      </c>
      <c r="X42" s="82">
        <v>20588332.800000001</v>
      </c>
      <c r="Y42" s="82" t="b">
        <f t="shared" si="33"/>
        <v>0</v>
      </c>
    </row>
    <row r="43" spans="1:25" s="41" customFormat="1" x14ac:dyDescent="0.2">
      <c r="A43" s="11">
        <v>82</v>
      </c>
      <c r="B43" s="11">
        <v>104</v>
      </c>
      <c r="C43" s="11" t="s">
        <v>33</v>
      </c>
      <c r="D43" s="9"/>
      <c r="E43" s="11">
        <v>166006416</v>
      </c>
      <c r="F43" s="24" t="s">
        <v>9</v>
      </c>
      <c r="G43" s="24">
        <v>3</v>
      </c>
      <c r="H43" s="25">
        <v>14441220</v>
      </c>
      <c r="I43" s="25">
        <f t="shared" si="34"/>
        <v>2743831.8</v>
      </c>
      <c r="J43" s="25">
        <f t="shared" si="35"/>
        <v>17185051.800000001</v>
      </c>
      <c r="K43" s="25">
        <f t="shared" si="36"/>
        <v>51555155.400000006</v>
      </c>
      <c r="L43" s="76"/>
      <c r="M43" s="11" t="s">
        <v>125</v>
      </c>
      <c r="N43" s="11"/>
      <c r="O43" s="45"/>
      <c r="P43" s="48" t="s">
        <v>127</v>
      </c>
      <c r="Q43" s="55" t="s">
        <v>154</v>
      </c>
      <c r="R43" s="55" t="s">
        <v>154</v>
      </c>
      <c r="S43" s="55" t="s">
        <v>154</v>
      </c>
      <c r="T43" s="55" t="s">
        <v>154</v>
      </c>
      <c r="U43" s="55" t="s">
        <v>154</v>
      </c>
      <c r="V43" s="80">
        <v>62.361481232195061</v>
      </c>
      <c r="W43" s="81">
        <v>0</v>
      </c>
      <c r="X43" s="82">
        <v>17185051.800000001</v>
      </c>
      <c r="Y43" s="82" t="b">
        <f t="shared" si="33"/>
        <v>0</v>
      </c>
    </row>
    <row r="44" spans="1:25" s="41" customFormat="1" ht="12.75" customHeight="1" x14ac:dyDescent="0.2">
      <c r="A44" s="11">
        <v>82</v>
      </c>
      <c r="B44" s="11">
        <v>105</v>
      </c>
      <c r="C44" s="11" t="s">
        <v>34</v>
      </c>
      <c r="D44" s="9"/>
      <c r="E44" s="11">
        <v>166006417</v>
      </c>
      <c r="F44" s="24" t="s">
        <v>9</v>
      </c>
      <c r="G44" s="24">
        <v>2</v>
      </c>
      <c r="H44" s="25">
        <v>4155220</v>
      </c>
      <c r="I44" s="25">
        <f t="shared" si="34"/>
        <v>789491.8</v>
      </c>
      <c r="J44" s="25">
        <f t="shared" si="35"/>
        <v>4944711.8</v>
      </c>
      <c r="K44" s="25">
        <f t="shared" si="36"/>
        <v>9889423.5999999996</v>
      </c>
      <c r="L44" s="76"/>
      <c r="M44" s="11" t="s">
        <v>125</v>
      </c>
      <c r="N44" s="11"/>
      <c r="O44" s="45"/>
      <c r="P44" s="48" t="s">
        <v>127</v>
      </c>
      <c r="Q44" s="55" t="s">
        <v>154</v>
      </c>
      <c r="R44" s="55" t="s">
        <v>154</v>
      </c>
      <c r="S44" s="55" t="s">
        <v>154</v>
      </c>
      <c r="T44" s="55" t="s">
        <v>154</v>
      </c>
      <c r="U44" s="55" t="s">
        <v>154</v>
      </c>
      <c r="V44" s="80">
        <v>51.050161002305536</v>
      </c>
      <c r="W44" s="81">
        <v>0</v>
      </c>
      <c r="X44" s="82">
        <v>4944711.8</v>
      </c>
      <c r="Y44" s="82" t="b">
        <f t="shared" si="33"/>
        <v>0</v>
      </c>
    </row>
    <row r="45" spans="1:25" s="41" customFormat="1" x14ac:dyDescent="0.2">
      <c r="A45" s="11">
        <v>82</v>
      </c>
      <c r="B45" s="11">
        <v>106</v>
      </c>
      <c r="C45" s="11" t="s">
        <v>35</v>
      </c>
      <c r="D45" s="9"/>
      <c r="E45" s="11">
        <v>166006418</v>
      </c>
      <c r="F45" s="24" t="s">
        <v>9</v>
      </c>
      <c r="G45" s="24">
        <v>2</v>
      </c>
      <c r="H45" s="25">
        <v>3366520</v>
      </c>
      <c r="I45" s="25">
        <f t="shared" si="34"/>
        <v>639638.80000000005</v>
      </c>
      <c r="J45" s="25">
        <f t="shared" si="35"/>
        <v>4006158.8</v>
      </c>
      <c r="K45" s="25">
        <f t="shared" si="36"/>
        <v>8012317.5999999996</v>
      </c>
      <c r="L45" s="76"/>
      <c r="M45" s="11" t="s">
        <v>125</v>
      </c>
      <c r="N45" s="11"/>
      <c r="O45" s="45"/>
      <c r="P45" s="48" t="s">
        <v>127</v>
      </c>
      <c r="Q45" s="55" t="s">
        <v>154</v>
      </c>
      <c r="R45" s="55" t="s">
        <v>154</v>
      </c>
      <c r="S45" s="55" t="s">
        <v>154</v>
      </c>
      <c r="T45" s="55" t="s">
        <v>154</v>
      </c>
      <c r="U45" s="55" t="s">
        <v>154</v>
      </c>
      <c r="V45" s="80">
        <v>43.012918384563292</v>
      </c>
      <c r="W45" s="81">
        <v>0</v>
      </c>
      <c r="X45" s="82">
        <v>4006158.8</v>
      </c>
      <c r="Y45" s="82" t="b">
        <f t="shared" si="33"/>
        <v>0</v>
      </c>
    </row>
    <row r="46" spans="1:25" s="41" customFormat="1" x14ac:dyDescent="0.2">
      <c r="A46" s="11">
        <v>82</v>
      </c>
      <c r="B46" s="11">
        <v>107</v>
      </c>
      <c r="C46" s="11" t="s">
        <v>36</v>
      </c>
      <c r="D46" s="9"/>
      <c r="E46" s="11">
        <v>166006420</v>
      </c>
      <c r="F46" s="24" t="s">
        <v>9</v>
      </c>
      <c r="G46" s="24">
        <v>4</v>
      </c>
      <c r="H46" s="25">
        <v>12313580</v>
      </c>
      <c r="I46" s="25">
        <f t="shared" si="34"/>
        <v>2339580.2000000002</v>
      </c>
      <c r="J46" s="25">
        <f t="shared" si="35"/>
        <v>14653160.199999999</v>
      </c>
      <c r="K46" s="25">
        <f t="shared" si="36"/>
        <v>58612640.799999997</v>
      </c>
      <c r="L46" s="76"/>
      <c r="M46" s="11" t="s">
        <v>125</v>
      </c>
      <c r="N46" s="11"/>
      <c r="O46" s="45"/>
      <c r="P46" s="48" t="s">
        <v>127</v>
      </c>
      <c r="Q46" s="55" t="s">
        <v>154</v>
      </c>
      <c r="R46" s="55" t="s">
        <v>154</v>
      </c>
      <c r="S46" s="55" t="s">
        <v>154</v>
      </c>
      <c r="T46" s="55" t="s">
        <v>154</v>
      </c>
      <c r="U46" s="55" t="s">
        <v>154</v>
      </c>
      <c r="V46" s="80">
        <v>63.805443339792326</v>
      </c>
      <c r="W46" s="81">
        <v>0</v>
      </c>
      <c r="X46" s="82">
        <v>14653160.199999999</v>
      </c>
      <c r="Y46" s="82" t="b">
        <f t="shared" si="33"/>
        <v>0</v>
      </c>
    </row>
    <row r="47" spans="1:25" s="41" customFormat="1" x14ac:dyDescent="0.2">
      <c r="A47" s="11">
        <v>82</v>
      </c>
      <c r="B47" s="11">
        <v>108</v>
      </c>
      <c r="C47" s="11" t="s">
        <v>37</v>
      </c>
      <c r="D47" s="9"/>
      <c r="E47" s="11">
        <v>166006421</v>
      </c>
      <c r="F47" s="24" t="s">
        <v>9</v>
      </c>
      <c r="G47" s="24">
        <v>3</v>
      </c>
      <c r="H47" s="25">
        <v>7620900</v>
      </c>
      <c r="I47" s="25">
        <f t="shared" si="34"/>
        <v>1447971</v>
      </c>
      <c r="J47" s="25">
        <f t="shared" si="35"/>
        <v>9068871</v>
      </c>
      <c r="K47" s="25">
        <f t="shared" si="36"/>
        <v>27206613</v>
      </c>
      <c r="L47" s="76"/>
      <c r="M47" s="11" t="s">
        <v>125</v>
      </c>
      <c r="N47" s="11"/>
      <c r="O47" s="45"/>
      <c r="P47" s="48" t="s">
        <v>127</v>
      </c>
      <c r="Q47" s="55" t="s">
        <v>154</v>
      </c>
      <c r="R47" s="55" t="s">
        <v>154</v>
      </c>
      <c r="S47" s="55" t="s">
        <v>154</v>
      </c>
      <c r="T47" s="55" t="s">
        <v>154</v>
      </c>
      <c r="U47" s="55" t="s">
        <v>154</v>
      </c>
      <c r="V47" s="80">
        <v>87.233185319319247</v>
      </c>
      <c r="W47" s="81">
        <v>0</v>
      </c>
      <c r="X47" s="82">
        <v>9068871</v>
      </c>
      <c r="Y47" s="82" t="b">
        <f t="shared" si="33"/>
        <v>0</v>
      </c>
    </row>
    <row r="48" spans="1:25" s="41" customFormat="1" x14ac:dyDescent="0.2">
      <c r="A48" s="11">
        <v>82</v>
      </c>
      <c r="B48" s="11">
        <v>109</v>
      </c>
      <c r="C48" s="11" t="s">
        <v>38</v>
      </c>
      <c r="D48" s="9"/>
      <c r="E48" s="11">
        <v>166006422</v>
      </c>
      <c r="F48" s="24" t="s">
        <v>9</v>
      </c>
      <c r="G48" s="24">
        <v>2</v>
      </c>
      <c r="H48" s="25">
        <v>2138740</v>
      </c>
      <c r="I48" s="25">
        <f t="shared" si="34"/>
        <v>406360.6</v>
      </c>
      <c r="J48" s="25">
        <f t="shared" si="35"/>
        <v>2545100.6</v>
      </c>
      <c r="K48" s="25">
        <f t="shared" si="36"/>
        <v>5090201.2</v>
      </c>
      <c r="L48" s="76"/>
      <c r="M48" s="11" t="s">
        <v>125</v>
      </c>
      <c r="N48" s="11"/>
      <c r="O48" s="45"/>
      <c r="P48" s="48" t="s">
        <v>127</v>
      </c>
      <c r="Q48" s="55" t="s">
        <v>154</v>
      </c>
      <c r="R48" s="55" t="s">
        <v>154</v>
      </c>
      <c r="S48" s="55" t="s">
        <v>154</v>
      </c>
      <c r="T48" s="55" t="s">
        <v>154</v>
      </c>
      <c r="U48" s="55" t="s">
        <v>154</v>
      </c>
      <c r="V48" s="80">
        <v>42.793602775465928</v>
      </c>
      <c r="W48" s="81">
        <v>0</v>
      </c>
      <c r="X48" s="82">
        <v>2545100.6</v>
      </c>
      <c r="Y48" s="82" t="b">
        <f t="shared" si="33"/>
        <v>0</v>
      </c>
    </row>
    <row r="49" spans="1:25" s="41" customFormat="1" ht="12.75" customHeight="1" x14ac:dyDescent="0.2">
      <c r="A49" s="11">
        <v>82</v>
      </c>
      <c r="B49" s="11">
        <v>110</v>
      </c>
      <c r="C49" s="11" t="s">
        <v>39</v>
      </c>
      <c r="D49" s="9"/>
      <c r="E49" s="11">
        <v>166006423</v>
      </c>
      <c r="F49" s="24" t="s">
        <v>9</v>
      </c>
      <c r="G49" s="24">
        <v>3</v>
      </c>
      <c r="H49" s="25">
        <v>26924440</v>
      </c>
      <c r="I49" s="25">
        <f t="shared" si="34"/>
        <v>5115643.5999999996</v>
      </c>
      <c r="J49" s="25">
        <f t="shared" si="35"/>
        <v>32040083.600000001</v>
      </c>
      <c r="K49" s="25">
        <f t="shared" si="36"/>
        <v>96120250.800000012</v>
      </c>
      <c r="L49" s="76"/>
      <c r="M49" s="11" t="s">
        <v>125</v>
      </c>
      <c r="N49" s="11"/>
      <c r="O49" s="45"/>
      <c r="P49" s="48" t="s">
        <v>127</v>
      </c>
      <c r="Q49" s="55" t="s">
        <v>154</v>
      </c>
      <c r="R49" s="55" t="s">
        <v>154</v>
      </c>
      <c r="S49" s="55" t="s">
        <v>154</v>
      </c>
      <c r="T49" s="55" t="s">
        <v>154</v>
      </c>
      <c r="U49" s="55" t="s">
        <v>154</v>
      </c>
      <c r="V49" s="80">
        <v>60.032010879334905</v>
      </c>
      <c r="W49" s="81">
        <v>0</v>
      </c>
      <c r="X49" s="82">
        <v>32040083.599999998</v>
      </c>
      <c r="Y49" s="82" t="b">
        <f t="shared" si="33"/>
        <v>0</v>
      </c>
    </row>
    <row r="50" spans="1:25" s="41" customFormat="1" x14ac:dyDescent="0.2">
      <c r="A50" s="11">
        <v>82</v>
      </c>
      <c r="B50" s="11">
        <v>111</v>
      </c>
      <c r="C50" s="11" t="s">
        <v>40</v>
      </c>
      <c r="D50" s="9"/>
      <c r="E50" s="11">
        <v>166006224</v>
      </c>
      <c r="F50" s="24" t="s">
        <v>9</v>
      </c>
      <c r="G50" s="24">
        <v>1</v>
      </c>
      <c r="H50" s="25">
        <v>6055960</v>
      </c>
      <c r="I50" s="25">
        <f t="shared" si="34"/>
        <v>1150632.3999999999</v>
      </c>
      <c r="J50" s="25">
        <f t="shared" si="35"/>
        <v>7206592.4000000004</v>
      </c>
      <c r="K50" s="25">
        <f t="shared" si="36"/>
        <v>7206592.4000000004</v>
      </c>
      <c r="L50" s="76"/>
      <c r="M50" s="11" t="s">
        <v>125</v>
      </c>
      <c r="N50" s="11"/>
      <c r="O50" s="45"/>
      <c r="P50" s="48" t="s">
        <v>127</v>
      </c>
      <c r="Q50" s="55" t="s">
        <v>154</v>
      </c>
      <c r="R50" s="55" t="s">
        <v>154</v>
      </c>
      <c r="S50" s="55" t="s">
        <v>154</v>
      </c>
      <c r="T50" s="55" t="s">
        <v>154</v>
      </c>
      <c r="U50" s="55" t="s">
        <v>154</v>
      </c>
      <c r="V50" s="80">
        <v>89.976982674918588</v>
      </c>
      <c r="W50" s="81">
        <v>0</v>
      </c>
      <c r="X50" s="82">
        <v>7206592.3999999994</v>
      </c>
      <c r="Y50" s="82" t="b">
        <f t="shared" ref="Y50:Y84" si="37">+X50&lt;J50</f>
        <v>0</v>
      </c>
    </row>
    <row r="51" spans="1:25" s="41" customFormat="1" x14ac:dyDescent="0.2">
      <c r="A51" s="11">
        <v>82</v>
      </c>
      <c r="B51" s="11">
        <v>112</v>
      </c>
      <c r="C51" s="11" t="s">
        <v>41</v>
      </c>
      <c r="D51" s="9"/>
      <c r="E51" s="11">
        <v>166006424</v>
      </c>
      <c r="F51" s="24" t="s">
        <v>9</v>
      </c>
      <c r="G51" s="24">
        <v>2</v>
      </c>
      <c r="H51" s="25">
        <v>15494440</v>
      </c>
      <c r="I51" s="25">
        <f t="shared" si="34"/>
        <v>2943943.6</v>
      </c>
      <c r="J51" s="25">
        <f t="shared" si="35"/>
        <v>18438383.600000001</v>
      </c>
      <c r="K51" s="25">
        <f t="shared" si="36"/>
        <v>36876767.200000003</v>
      </c>
      <c r="L51" s="76"/>
      <c r="M51" s="11" t="s">
        <v>125</v>
      </c>
      <c r="N51" s="11"/>
      <c r="O51" s="45"/>
      <c r="P51" s="48" t="s">
        <v>127</v>
      </c>
      <c r="Q51" s="55" t="s">
        <v>154</v>
      </c>
      <c r="R51" s="55" t="s">
        <v>154</v>
      </c>
      <c r="S51" s="55" t="s">
        <v>154</v>
      </c>
      <c r="T51" s="55" t="s">
        <v>154</v>
      </c>
      <c r="U51" s="55" t="s">
        <v>154</v>
      </c>
      <c r="V51" s="80">
        <v>56.708425796608331</v>
      </c>
      <c r="W51" s="81">
        <v>0</v>
      </c>
      <c r="X51" s="82">
        <v>18438383.599999998</v>
      </c>
      <c r="Y51" s="82" t="b">
        <f t="shared" si="37"/>
        <v>0</v>
      </c>
    </row>
    <row r="52" spans="1:25" s="41" customFormat="1" x14ac:dyDescent="0.2">
      <c r="A52" s="11">
        <v>82</v>
      </c>
      <c r="B52" s="11">
        <v>113</v>
      </c>
      <c r="C52" s="11" t="s">
        <v>42</v>
      </c>
      <c r="D52" s="9"/>
      <c r="E52" s="11">
        <v>166006425</v>
      </c>
      <c r="F52" s="24" t="s">
        <v>9</v>
      </c>
      <c r="G52" s="24">
        <v>4</v>
      </c>
      <c r="H52" s="25">
        <v>1745960</v>
      </c>
      <c r="I52" s="25">
        <f t="shared" si="34"/>
        <v>331732.40000000002</v>
      </c>
      <c r="J52" s="25">
        <f t="shared" si="35"/>
        <v>2077692.4</v>
      </c>
      <c r="K52" s="25">
        <f t="shared" si="36"/>
        <v>8310769.5999999996</v>
      </c>
      <c r="L52" s="76"/>
      <c r="M52" s="11" t="s">
        <v>125</v>
      </c>
      <c r="N52" s="11"/>
      <c r="O52" s="45"/>
      <c r="P52" s="48" t="s">
        <v>127</v>
      </c>
      <c r="Q52" s="55" t="s">
        <v>154</v>
      </c>
      <c r="R52" s="55" t="s">
        <v>154</v>
      </c>
      <c r="S52" s="55" t="s">
        <v>154</v>
      </c>
      <c r="T52" s="55" t="s">
        <v>154</v>
      </c>
      <c r="U52" s="55" t="s">
        <v>154</v>
      </c>
      <c r="V52" s="80">
        <v>50.201252606016176</v>
      </c>
      <c r="W52" s="81">
        <v>0</v>
      </c>
      <c r="X52" s="82">
        <v>2077692.4</v>
      </c>
      <c r="Y52" s="82" t="b">
        <f t="shared" si="37"/>
        <v>0</v>
      </c>
    </row>
    <row r="53" spans="1:25" s="41" customFormat="1" ht="12.75" customHeight="1" x14ac:dyDescent="0.2">
      <c r="A53" s="11">
        <v>82</v>
      </c>
      <c r="B53" s="11">
        <v>114</v>
      </c>
      <c r="C53" s="11" t="s">
        <v>43</v>
      </c>
      <c r="D53" s="9"/>
      <c r="E53" s="11">
        <v>166006426</v>
      </c>
      <c r="F53" s="24" t="s">
        <v>9</v>
      </c>
      <c r="G53" s="24">
        <v>2</v>
      </c>
      <c r="H53" s="25">
        <v>2358040</v>
      </c>
      <c r="I53" s="25">
        <f t="shared" si="34"/>
        <v>448027.6</v>
      </c>
      <c r="J53" s="25">
        <f t="shared" si="35"/>
        <v>2806067.6</v>
      </c>
      <c r="K53" s="25">
        <f t="shared" si="36"/>
        <v>5612135.2000000002</v>
      </c>
      <c r="L53" s="76"/>
      <c r="M53" s="11" t="s">
        <v>125</v>
      </c>
      <c r="N53" s="11"/>
      <c r="O53" s="45"/>
      <c r="P53" s="48" t="s">
        <v>127</v>
      </c>
      <c r="Q53" s="55" t="s">
        <v>154</v>
      </c>
      <c r="R53" s="55" t="s">
        <v>154</v>
      </c>
      <c r="S53" s="55" t="s">
        <v>154</v>
      </c>
      <c r="T53" s="55" t="s">
        <v>154</v>
      </c>
      <c r="U53" s="55" t="s">
        <v>154</v>
      </c>
      <c r="V53" s="80">
        <v>49.846322793506474</v>
      </c>
      <c r="W53" s="81">
        <v>0</v>
      </c>
      <c r="X53" s="82">
        <v>2806067.6</v>
      </c>
      <c r="Y53" s="82" t="b">
        <f t="shared" si="37"/>
        <v>0</v>
      </c>
    </row>
    <row r="54" spans="1:25" s="41" customFormat="1" ht="12.75" customHeight="1" x14ac:dyDescent="0.2">
      <c r="A54" s="11">
        <v>82</v>
      </c>
      <c r="B54" s="11">
        <v>115</v>
      </c>
      <c r="C54" s="11" t="s">
        <v>44</v>
      </c>
      <c r="D54" s="9"/>
      <c r="E54" s="11">
        <v>166006427</v>
      </c>
      <c r="F54" s="24" t="s">
        <v>9</v>
      </c>
      <c r="G54" s="24">
        <v>2</v>
      </c>
      <c r="H54" s="25">
        <v>2762360</v>
      </c>
      <c r="I54" s="25">
        <f t="shared" si="34"/>
        <v>524848.4</v>
      </c>
      <c r="J54" s="25">
        <f t="shared" si="35"/>
        <v>3287208.4</v>
      </c>
      <c r="K54" s="25">
        <f t="shared" si="36"/>
        <v>6574416.7999999998</v>
      </c>
      <c r="L54" s="76"/>
      <c r="M54" s="11" t="s">
        <v>125</v>
      </c>
      <c r="N54" s="11"/>
      <c r="O54" s="45"/>
      <c r="P54" s="48" t="s">
        <v>127</v>
      </c>
      <c r="Q54" s="55" t="s">
        <v>154</v>
      </c>
      <c r="R54" s="55" t="s">
        <v>154</v>
      </c>
      <c r="S54" s="55" t="s">
        <v>154</v>
      </c>
      <c r="T54" s="55" t="s">
        <v>154</v>
      </c>
      <c r="U54" s="55" t="s">
        <v>154</v>
      </c>
      <c r="V54" s="80">
        <v>100</v>
      </c>
      <c r="W54" s="81" t="s">
        <v>127</v>
      </c>
      <c r="X54" s="82">
        <v>3287208.4</v>
      </c>
      <c r="Y54" s="82" t="b">
        <f t="shared" si="37"/>
        <v>0</v>
      </c>
    </row>
    <row r="55" spans="1:25" s="41" customFormat="1" x14ac:dyDescent="0.2">
      <c r="A55" s="11">
        <v>82</v>
      </c>
      <c r="B55" s="11">
        <v>116</v>
      </c>
      <c r="C55" s="11" t="s">
        <v>45</v>
      </c>
      <c r="D55" s="9"/>
      <c r="E55" s="11">
        <v>166006428</v>
      </c>
      <c r="F55" s="24" t="s">
        <v>9</v>
      </c>
      <c r="G55" s="24">
        <v>2</v>
      </c>
      <c r="H55" s="25">
        <v>2100420</v>
      </c>
      <c r="I55" s="25">
        <f t="shared" si="34"/>
        <v>399079.8</v>
      </c>
      <c r="J55" s="25">
        <f t="shared" si="35"/>
        <v>2499499.7999999998</v>
      </c>
      <c r="K55" s="25">
        <f t="shared" si="36"/>
        <v>4998999.5999999996</v>
      </c>
      <c r="L55" s="76"/>
      <c r="M55" s="11" t="s">
        <v>125</v>
      </c>
      <c r="N55" s="11"/>
      <c r="O55" s="45"/>
      <c r="P55" s="48" t="s">
        <v>127</v>
      </c>
      <c r="Q55" s="55" t="s">
        <v>154</v>
      </c>
      <c r="R55" s="55" t="s">
        <v>154</v>
      </c>
      <c r="S55" s="55" t="s">
        <v>154</v>
      </c>
      <c r="T55" s="55" t="s">
        <v>154</v>
      </c>
      <c r="U55" s="55" t="s">
        <v>154</v>
      </c>
      <c r="V55" s="80">
        <v>49.708887270165022</v>
      </c>
      <c r="W55" s="81">
        <v>0</v>
      </c>
      <c r="X55" s="82">
        <v>2499499.7999999998</v>
      </c>
      <c r="Y55" s="82" t="b">
        <f t="shared" si="37"/>
        <v>0</v>
      </c>
    </row>
    <row r="56" spans="1:25" s="41" customFormat="1" ht="12.75" customHeight="1" x14ac:dyDescent="0.2">
      <c r="A56" s="11">
        <v>82</v>
      </c>
      <c r="B56" s="11">
        <v>117</v>
      </c>
      <c r="C56" s="11" t="s">
        <v>46</v>
      </c>
      <c r="D56" s="9"/>
      <c r="E56" s="11">
        <v>166006429</v>
      </c>
      <c r="F56" s="24" t="s">
        <v>9</v>
      </c>
      <c r="G56" s="24">
        <v>2</v>
      </c>
      <c r="H56" s="25">
        <v>4167400</v>
      </c>
      <c r="I56" s="25">
        <f t="shared" si="34"/>
        <v>791806</v>
      </c>
      <c r="J56" s="25">
        <f t="shared" si="35"/>
        <v>4959206</v>
      </c>
      <c r="K56" s="25">
        <f t="shared" si="36"/>
        <v>9918412</v>
      </c>
      <c r="L56" s="76"/>
      <c r="M56" s="11" t="s">
        <v>125</v>
      </c>
      <c r="N56" s="11"/>
      <c r="O56" s="45"/>
      <c r="P56" s="48" t="s">
        <v>127</v>
      </c>
      <c r="Q56" s="55" t="s">
        <v>154</v>
      </c>
      <c r="R56" s="55" t="s">
        <v>154</v>
      </c>
      <c r="S56" s="55" t="s">
        <v>154</v>
      </c>
      <c r="T56" s="55" t="s">
        <v>154</v>
      </c>
      <c r="U56" s="55" t="s">
        <v>154</v>
      </c>
      <c r="V56" s="80">
        <v>36.748407640255316</v>
      </c>
      <c r="W56" s="81">
        <v>0</v>
      </c>
      <c r="X56" s="82">
        <v>4959206</v>
      </c>
      <c r="Y56" s="82" t="b">
        <f t="shared" si="37"/>
        <v>0</v>
      </c>
    </row>
    <row r="57" spans="1:25" s="41" customFormat="1" ht="12.75" customHeight="1" x14ac:dyDescent="0.2">
      <c r="A57" s="11">
        <v>82</v>
      </c>
      <c r="B57" s="11">
        <v>118</v>
      </c>
      <c r="C57" s="11" t="s">
        <v>47</v>
      </c>
      <c r="D57" s="9"/>
      <c r="E57" s="11">
        <v>166006430</v>
      </c>
      <c r="F57" s="24" t="s">
        <v>9</v>
      </c>
      <c r="G57" s="24">
        <v>2</v>
      </c>
      <c r="H57" s="25">
        <v>9874500</v>
      </c>
      <c r="I57" s="25">
        <f t="shared" si="34"/>
        <v>1876155</v>
      </c>
      <c r="J57" s="25">
        <f t="shared" si="35"/>
        <v>11750655</v>
      </c>
      <c r="K57" s="25">
        <f t="shared" si="36"/>
        <v>23501310</v>
      </c>
      <c r="L57" s="76"/>
      <c r="M57" s="11" t="s">
        <v>125</v>
      </c>
      <c r="N57" s="11"/>
      <c r="O57" s="45"/>
      <c r="P57" s="48" t="s">
        <v>127</v>
      </c>
      <c r="Q57" s="55" t="s">
        <v>154</v>
      </c>
      <c r="R57" s="55" t="s">
        <v>154</v>
      </c>
      <c r="S57" s="55" t="s">
        <v>154</v>
      </c>
      <c r="T57" s="55" t="s">
        <v>154</v>
      </c>
      <c r="U57" s="55" t="s">
        <v>154</v>
      </c>
      <c r="V57" s="80">
        <v>64.201527571016243</v>
      </c>
      <c r="W57" s="81">
        <v>0</v>
      </c>
      <c r="X57" s="82">
        <v>11750655</v>
      </c>
      <c r="Y57" s="82" t="b">
        <f t="shared" si="37"/>
        <v>0</v>
      </c>
    </row>
    <row r="58" spans="1:25" s="41" customFormat="1" x14ac:dyDescent="0.2">
      <c r="A58" s="11">
        <v>82</v>
      </c>
      <c r="B58" s="11">
        <v>119</v>
      </c>
      <c r="C58" s="11" t="s">
        <v>100</v>
      </c>
      <c r="D58" s="9"/>
      <c r="E58" s="11">
        <v>166009106</v>
      </c>
      <c r="F58" s="24" t="s">
        <v>9</v>
      </c>
      <c r="G58" s="24">
        <v>2</v>
      </c>
      <c r="H58" s="25">
        <v>1666680</v>
      </c>
      <c r="I58" s="25">
        <f t="shared" si="34"/>
        <v>316669.2</v>
      </c>
      <c r="J58" s="25">
        <f t="shared" si="35"/>
        <v>1983349.2</v>
      </c>
      <c r="K58" s="25">
        <f t="shared" si="36"/>
        <v>3966698.4</v>
      </c>
      <c r="L58" s="76"/>
      <c r="M58" s="11" t="s">
        <v>125</v>
      </c>
      <c r="N58" s="11"/>
      <c r="O58" s="45"/>
      <c r="P58" s="48" t="s">
        <v>127</v>
      </c>
      <c r="Q58" s="55" t="s">
        <v>154</v>
      </c>
      <c r="R58" s="55" t="s">
        <v>154</v>
      </c>
      <c r="S58" s="55" t="s">
        <v>154</v>
      </c>
      <c r="T58" s="55" t="s">
        <v>154</v>
      </c>
      <c r="U58" s="55" t="s">
        <v>154</v>
      </c>
      <c r="V58" s="80">
        <v>53.377005183958531</v>
      </c>
      <c r="W58" s="81">
        <v>0</v>
      </c>
      <c r="X58" s="82">
        <v>1983349.2</v>
      </c>
      <c r="Y58" s="82" t="b">
        <f t="shared" si="37"/>
        <v>0</v>
      </c>
    </row>
    <row r="59" spans="1:25" s="41" customFormat="1" x14ac:dyDescent="0.2">
      <c r="A59" s="11">
        <v>82</v>
      </c>
      <c r="B59" s="11">
        <v>120</v>
      </c>
      <c r="C59" s="11" t="s">
        <v>48</v>
      </c>
      <c r="D59" s="9"/>
      <c r="E59" s="11">
        <v>166006232</v>
      </c>
      <c r="F59" s="24" t="s">
        <v>9</v>
      </c>
      <c r="G59" s="24">
        <v>2</v>
      </c>
      <c r="H59" s="25">
        <v>2159780</v>
      </c>
      <c r="I59" s="25">
        <f t="shared" si="34"/>
        <v>410358.2</v>
      </c>
      <c r="J59" s="25">
        <f t="shared" si="35"/>
        <v>2570138.2000000002</v>
      </c>
      <c r="K59" s="25">
        <f t="shared" si="36"/>
        <v>5140276.4000000004</v>
      </c>
      <c r="L59" s="76"/>
      <c r="M59" s="11" t="s">
        <v>125</v>
      </c>
      <c r="N59" s="11"/>
      <c r="O59" s="45"/>
      <c r="P59" s="48" t="s">
        <v>127</v>
      </c>
      <c r="Q59" s="55" t="s">
        <v>154</v>
      </c>
      <c r="R59" s="55" t="s">
        <v>154</v>
      </c>
      <c r="S59" s="55" t="s">
        <v>154</v>
      </c>
      <c r="T59" s="55" t="s">
        <v>154</v>
      </c>
      <c r="U59" s="55" t="s">
        <v>154</v>
      </c>
      <c r="V59" s="80">
        <v>53.206163127725972</v>
      </c>
      <c r="W59" s="81">
        <v>0</v>
      </c>
      <c r="X59" s="82">
        <v>2570138.1999999997</v>
      </c>
      <c r="Y59" s="82" t="b">
        <f t="shared" si="37"/>
        <v>0</v>
      </c>
    </row>
    <row r="60" spans="1:25" s="41" customFormat="1" ht="12.75" customHeight="1" x14ac:dyDescent="0.2">
      <c r="A60" s="11">
        <v>82</v>
      </c>
      <c r="B60" s="11">
        <v>121</v>
      </c>
      <c r="C60" s="11" t="s">
        <v>49</v>
      </c>
      <c r="D60" s="9"/>
      <c r="E60" s="11">
        <v>166006432</v>
      </c>
      <c r="F60" s="24" t="s">
        <v>9</v>
      </c>
      <c r="G60" s="24">
        <v>3</v>
      </c>
      <c r="H60" s="25">
        <v>4108640</v>
      </c>
      <c r="I60" s="25">
        <f t="shared" si="34"/>
        <v>780641.6</v>
      </c>
      <c r="J60" s="25">
        <f t="shared" si="35"/>
        <v>4889281.5999999996</v>
      </c>
      <c r="K60" s="25">
        <f t="shared" si="36"/>
        <v>14667844.799999999</v>
      </c>
      <c r="L60" s="76"/>
      <c r="M60" s="11" t="s">
        <v>125</v>
      </c>
      <c r="N60" s="11"/>
      <c r="O60" s="45"/>
      <c r="P60" s="48" t="s">
        <v>127</v>
      </c>
      <c r="Q60" s="55" t="s">
        <v>154</v>
      </c>
      <c r="R60" s="55" t="s">
        <v>154</v>
      </c>
      <c r="S60" s="55" t="s">
        <v>154</v>
      </c>
      <c r="T60" s="55" t="s">
        <v>154</v>
      </c>
      <c r="U60" s="55" t="s">
        <v>154</v>
      </c>
      <c r="V60" s="80">
        <v>51.929695227617906</v>
      </c>
      <c r="W60" s="81">
        <v>0</v>
      </c>
      <c r="X60" s="82">
        <v>4889281.5999999996</v>
      </c>
      <c r="Y60" s="82" t="b">
        <f t="shared" si="37"/>
        <v>0</v>
      </c>
    </row>
    <row r="61" spans="1:25" s="41" customFormat="1" ht="12.75" customHeight="1" x14ac:dyDescent="0.2">
      <c r="A61" s="11">
        <v>82</v>
      </c>
      <c r="B61" s="11">
        <v>122</v>
      </c>
      <c r="C61" s="11" t="s">
        <v>50</v>
      </c>
      <c r="D61" s="9"/>
      <c r="E61" s="11">
        <v>166006433</v>
      </c>
      <c r="F61" s="24" t="s">
        <v>9</v>
      </c>
      <c r="G61" s="24">
        <v>1</v>
      </c>
      <c r="H61" s="25">
        <v>3419240</v>
      </c>
      <c r="I61" s="25">
        <f t="shared" si="34"/>
        <v>649655.6</v>
      </c>
      <c r="J61" s="25">
        <f t="shared" si="35"/>
        <v>4068895.6</v>
      </c>
      <c r="K61" s="25">
        <f t="shared" si="36"/>
        <v>4068895.6</v>
      </c>
      <c r="L61" s="76"/>
      <c r="M61" s="11" t="s">
        <v>125</v>
      </c>
      <c r="N61" s="11"/>
      <c r="O61" s="45"/>
      <c r="P61" s="48" t="s">
        <v>127</v>
      </c>
      <c r="Q61" s="55" t="s">
        <v>154</v>
      </c>
      <c r="R61" s="55" t="s">
        <v>154</v>
      </c>
      <c r="S61" s="55" t="s">
        <v>154</v>
      </c>
      <c r="T61" s="55" t="s">
        <v>154</v>
      </c>
      <c r="U61" s="55" t="s">
        <v>154</v>
      </c>
      <c r="V61" s="80">
        <v>58.356599712216742</v>
      </c>
      <c r="W61" s="81">
        <v>0</v>
      </c>
      <c r="X61" s="82">
        <v>4068895.5999999996</v>
      </c>
      <c r="Y61" s="82" t="b">
        <f t="shared" si="37"/>
        <v>0</v>
      </c>
    </row>
    <row r="62" spans="1:25" s="41" customFormat="1" ht="12.75" customHeight="1" x14ac:dyDescent="0.2">
      <c r="A62" s="11">
        <v>82</v>
      </c>
      <c r="B62" s="11">
        <v>123</v>
      </c>
      <c r="C62" s="11" t="s">
        <v>51</v>
      </c>
      <c r="D62" s="9"/>
      <c r="E62" s="11">
        <v>166006434</v>
      </c>
      <c r="F62" s="24" t="s">
        <v>9</v>
      </c>
      <c r="G62" s="24">
        <v>2</v>
      </c>
      <c r="H62" s="25">
        <v>11087260</v>
      </c>
      <c r="I62" s="25">
        <f t="shared" si="34"/>
        <v>2106579.4</v>
      </c>
      <c r="J62" s="25">
        <f t="shared" si="35"/>
        <v>13193839.4</v>
      </c>
      <c r="K62" s="25">
        <f t="shared" si="36"/>
        <v>26387678.800000001</v>
      </c>
      <c r="L62" s="76"/>
      <c r="M62" s="11" t="s">
        <v>125</v>
      </c>
      <c r="N62" s="11"/>
      <c r="O62" s="45"/>
      <c r="P62" s="48" t="s">
        <v>127</v>
      </c>
      <c r="Q62" s="55" t="s">
        <v>154</v>
      </c>
      <c r="R62" s="55" t="s">
        <v>154</v>
      </c>
      <c r="S62" s="55" t="s">
        <v>154</v>
      </c>
      <c r="T62" s="55" t="s">
        <v>154</v>
      </c>
      <c r="U62" s="55" t="s">
        <v>154</v>
      </c>
      <c r="V62" s="80">
        <v>62.688468566625119</v>
      </c>
      <c r="W62" s="81">
        <v>0</v>
      </c>
      <c r="X62" s="82">
        <v>13193839.399999999</v>
      </c>
      <c r="Y62" s="82" t="b">
        <f t="shared" si="37"/>
        <v>0</v>
      </c>
    </row>
    <row r="63" spans="1:25" s="41" customFormat="1" ht="12.75" customHeight="1" x14ac:dyDescent="0.2">
      <c r="A63" s="11">
        <v>82</v>
      </c>
      <c r="B63" s="11">
        <v>124</v>
      </c>
      <c r="C63" s="11" t="s">
        <v>52</v>
      </c>
      <c r="D63" s="9"/>
      <c r="E63" s="11">
        <v>166006435</v>
      </c>
      <c r="F63" s="24" t="s">
        <v>9</v>
      </c>
      <c r="G63" s="24">
        <v>3</v>
      </c>
      <c r="H63" s="25">
        <v>23226100</v>
      </c>
      <c r="I63" s="25">
        <f t="shared" si="34"/>
        <v>4412959</v>
      </c>
      <c r="J63" s="25">
        <f t="shared" si="35"/>
        <v>27639059</v>
      </c>
      <c r="K63" s="25">
        <f t="shared" si="36"/>
        <v>82917177</v>
      </c>
      <c r="L63" s="76"/>
      <c r="M63" s="11" t="s">
        <v>125</v>
      </c>
      <c r="N63" s="11"/>
      <c r="O63" s="45"/>
      <c r="P63" s="48" t="s">
        <v>127</v>
      </c>
      <c r="Q63" s="55" t="s">
        <v>154</v>
      </c>
      <c r="R63" s="55" t="s">
        <v>154</v>
      </c>
      <c r="S63" s="55" t="s">
        <v>154</v>
      </c>
      <c r="T63" s="55" t="s">
        <v>154</v>
      </c>
      <c r="U63" s="55" t="s">
        <v>154</v>
      </c>
      <c r="V63" s="80">
        <v>57.952177593310978</v>
      </c>
      <c r="W63" s="81">
        <v>0</v>
      </c>
      <c r="X63" s="82">
        <v>27639059</v>
      </c>
      <c r="Y63" s="82" t="b">
        <f t="shared" si="37"/>
        <v>0</v>
      </c>
    </row>
    <row r="64" spans="1:25" s="41" customFormat="1" ht="12.75" customHeight="1" x14ac:dyDescent="0.2">
      <c r="A64" s="11">
        <v>82</v>
      </c>
      <c r="B64" s="11">
        <v>125</v>
      </c>
      <c r="C64" s="11" t="s">
        <v>53</v>
      </c>
      <c r="D64" s="9"/>
      <c r="E64" s="11">
        <v>166006436</v>
      </c>
      <c r="F64" s="24" t="s">
        <v>9</v>
      </c>
      <c r="G64" s="24">
        <v>2</v>
      </c>
      <c r="H64" s="25">
        <v>8772320</v>
      </c>
      <c r="I64" s="25">
        <f t="shared" si="34"/>
        <v>1666740.8</v>
      </c>
      <c r="J64" s="25">
        <f t="shared" si="35"/>
        <v>10439060.800000001</v>
      </c>
      <c r="K64" s="25">
        <f t="shared" si="36"/>
        <v>20878121.600000001</v>
      </c>
      <c r="L64" s="76"/>
      <c r="M64" s="11" t="s">
        <v>125</v>
      </c>
      <c r="N64" s="11"/>
      <c r="O64" s="45"/>
      <c r="P64" s="48" t="s">
        <v>127</v>
      </c>
      <c r="Q64" s="55" t="s">
        <v>154</v>
      </c>
      <c r="R64" s="55" t="s">
        <v>154</v>
      </c>
      <c r="S64" s="55" t="s">
        <v>154</v>
      </c>
      <c r="T64" s="55" t="s">
        <v>154</v>
      </c>
      <c r="U64" s="55" t="s">
        <v>154</v>
      </c>
      <c r="V64" s="80">
        <v>75.542337830813281</v>
      </c>
      <c r="W64" s="81">
        <v>0</v>
      </c>
      <c r="X64" s="82">
        <v>10439060.799999999</v>
      </c>
      <c r="Y64" s="82" t="b">
        <f t="shared" si="37"/>
        <v>0</v>
      </c>
    </row>
    <row r="65" spans="1:25" s="41" customFormat="1" ht="12.75" customHeight="1" x14ac:dyDescent="0.2">
      <c r="A65" s="11">
        <v>82</v>
      </c>
      <c r="B65" s="11">
        <v>126</v>
      </c>
      <c r="C65" s="11" t="s">
        <v>54</v>
      </c>
      <c r="D65" s="9"/>
      <c r="E65" s="11">
        <v>166006437</v>
      </c>
      <c r="F65" s="24" t="s">
        <v>9</v>
      </c>
      <c r="G65" s="24">
        <v>2</v>
      </c>
      <c r="H65" s="25">
        <v>19172960</v>
      </c>
      <c r="I65" s="25">
        <f t="shared" si="34"/>
        <v>3642862.4</v>
      </c>
      <c r="J65" s="25">
        <f t="shared" si="35"/>
        <v>22815822.399999999</v>
      </c>
      <c r="K65" s="25">
        <f t="shared" si="36"/>
        <v>45631644.799999997</v>
      </c>
      <c r="L65" s="76"/>
      <c r="M65" s="11" t="s">
        <v>125</v>
      </c>
      <c r="N65" s="11"/>
      <c r="O65" s="45"/>
      <c r="P65" s="48" t="s">
        <v>127</v>
      </c>
      <c r="Q65" s="55" t="s">
        <v>154</v>
      </c>
      <c r="R65" s="55" t="s">
        <v>154</v>
      </c>
      <c r="S65" s="55" t="s">
        <v>154</v>
      </c>
      <c r="T65" s="55" t="s">
        <v>154</v>
      </c>
      <c r="U65" s="55" t="s">
        <v>154</v>
      </c>
      <c r="V65" s="80">
        <v>53.199447346679911</v>
      </c>
      <c r="W65" s="81">
        <v>0</v>
      </c>
      <c r="X65" s="82">
        <v>22815822.399999999</v>
      </c>
      <c r="Y65" s="82" t="b">
        <f t="shared" si="37"/>
        <v>0</v>
      </c>
    </row>
    <row r="66" spans="1:25" s="41" customFormat="1" ht="12.75" customHeight="1" x14ac:dyDescent="0.2">
      <c r="A66" s="11">
        <v>82</v>
      </c>
      <c r="B66" s="11">
        <v>127</v>
      </c>
      <c r="C66" s="11" t="s">
        <v>55</v>
      </c>
      <c r="D66" s="9"/>
      <c r="E66" s="11">
        <v>166006438</v>
      </c>
      <c r="F66" s="24" t="s">
        <v>9</v>
      </c>
      <c r="G66" s="24">
        <v>2</v>
      </c>
      <c r="H66" s="25">
        <v>3974140</v>
      </c>
      <c r="I66" s="25">
        <f t="shared" si="34"/>
        <v>755086.6</v>
      </c>
      <c r="J66" s="25">
        <f t="shared" si="35"/>
        <v>4729226.5999999996</v>
      </c>
      <c r="K66" s="25">
        <f t="shared" si="36"/>
        <v>9458453.1999999993</v>
      </c>
      <c r="L66" s="76"/>
      <c r="M66" s="11" t="s">
        <v>125</v>
      </c>
      <c r="N66" s="11"/>
      <c r="O66" s="45"/>
      <c r="P66" s="48" t="s">
        <v>127</v>
      </c>
      <c r="Q66" s="55" t="s">
        <v>154</v>
      </c>
      <c r="R66" s="55" t="s">
        <v>154</v>
      </c>
      <c r="S66" s="55" t="s">
        <v>154</v>
      </c>
      <c r="T66" s="55" t="s">
        <v>154</v>
      </c>
      <c r="U66" s="55" t="s">
        <v>154</v>
      </c>
      <c r="V66" s="80">
        <v>38.379983593934789</v>
      </c>
      <c r="W66" s="81">
        <v>0</v>
      </c>
      <c r="X66" s="82">
        <v>4729226.5999999996</v>
      </c>
      <c r="Y66" s="82" t="b">
        <f t="shared" si="37"/>
        <v>0</v>
      </c>
    </row>
    <row r="67" spans="1:25" s="41" customFormat="1" x14ac:dyDescent="0.2">
      <c r="A67" s="11">
        <v>82</v>
      </c>
      <c r="B67" s="11">
        <v>128</v>
      </c>
      <c r="C67" s="11" t="s">
        <v>56</v>
      </c>
      <c r="D67" s="9"/>
      <c r="E67" s="11">
        <v>166006439</v>
      </c>
      <c r="F67" s="24" t="s">
        <v>9</v>
      </c>
      <c r="G67" s="24">
        <v>1</v>
      </c>
      <c r="H67" s="25">
        <v>7744780</v>
      </c>
      <c r="I67" s="25">
        <f t="shared" si="34"/>
        <v>1471508.2</v>
      </c>
      <c r="J67" s="25">
        <f t="shared" si="35"/>
        <v>9216288.1999999993</v>
      </c>
      <c r="K67" s="25">
        <f t="shared" si="36"/>
        <v>9216288.1999999993</v>
      </c>
      <c r="L67" s="76"/>
      <c r="M67" s="11" t="s">
        <v>125</v>
      </c>
      <c r="N67" s="11"/>
      <c r="O67" s="45"/>
      <c r="P67" s="48" t="s">
        <v>127</v>
      </c>
      <c r="Q67" s="55" t="s">
        <v>154</v>
      </c>
      <c r="R67" s="55" t="s">
        <v>154</v>
      </c>
      <c r="S67" s="55" t="s">
        <v>154</v>
      </c>
      <c r="T67" s="55" t="s">
        <v>154</v>
      </c>
      <c r="U67" s="55" t="s">
        <v>154</v>
      </c>
      <c r="V67" s="80">
        <v>81.00744152835847</v>
      </c>
      <c r="W67" s="81">
        <v>0</v>
      </c>
      <c r="X67" s="82">
        <v>9216288.1999999993</v>
      </c>
      <c r="Y67" s="82" t="b">
        <f t="shared" si="37"/>
        <v>0</v>
      </c>
    </row>
    <row r="68" spans="1:25" s="41" customFormat="1" x14ac:dyDescent="0.2">
      <c r="A68" s="11">
        <v>82</v>
      </c>
      <c r="B68" s="11">
        <v>129</v>
      </c>
      <c r="C68" s="11" t="s">
        <v>57</v>
      </c>
      <c r="D68" s="9"/>
      <c r="E68" s="11">
        <v>166006440</v>
      </c>
      <c r="F68" s="24" t="s">
        <v>9</v>
      </c>
      <c r="G68" s="24">
        <v>1</v>
      </c>
      <c r="H68" s="25">
        <v>40502240</v>
      </c>
      <c r="I68" s="25">
        <f t="shared" si="34"/>
        <v>7695425.5999999996</v>
      </c>
      <c r="J68" s="25">
        <f t="shared" si="35"/>
        <v>48197665.600000001</v>
      </c>
      <c r="K68" s="25">
        <f t="shared" si="36"/>
        <v>48197665.600000001</v>
      </c>
      <c r="L68" s="76"/>
      <c r="M68" s="11" t="s">
        <v>125</v>
      </c>
      <c r="N68" s="11"/>
      <c r="O68" s="45"/>
      <c r="P68" s="48" t="s">
        <v>127</v>
      </c>
      <c r="Q68" s="55" t="s">
        <v>154</v>
      </c>
      <c r="R68" s="55" t="s">
        <v>154</v>
      </c>
      <c r="S68" s="55" t="s">
        <v>154</v>
      </c>
      <c r="T68" s="55" t="s">
        <v>154</v>
      </c>
      <c r="U68" s="55" t="s">
        <v>154</v>
      </c>
      <c r="V68" s="80">
        <v>61.55813243909472</v>
      </c>
      <c r="W68" s="81">
        <v>0</v>
      </c>
      <c r="X68" s="82">
        <v>48197665.600000001</v>
      </c>
      <c r="Y68" s="82" t="b">
        <f t="shared" si="37"/>
        <v>0</v>
      </c>
    </row>
    <row r="69" spans="1:25" s="41" customFormat="1" ht="12.75" customHeight="1" x14ac:dyDescent="0.2">
      <c r="A69" s="11">
        <v>82</v>
      </c>
      <c r="B69" s="11">
        <v>130</v>
      </c>
      <c r="C69" s="11" t="s">
        <v>58</v>
      </c>
      <c r="D69" s="9"/>
      <c r="E69" s="11">
        <v>166006041</v>
      </c>
      <c r="F69" s="24" t="s">
        <v>9</v>
      </c>
      <c r="G69" s="24">
        <v>3</v>
      </c>
      <c r="H69" s="25">
        <v>11117880</v>
      </c>
      <c r="I69" s="25">
        <f t="shared" si="34"/>
        <v>2112397.2000000002</v>
      </c>
      <c r="J69" s="25">
        <f t="shared" si="35"/>
        <v>13230277.199999999</v>
      </c>
      <c r="K69" s="25">
        <f t="shared" si="36"/>
        <v>39690831.599999994</v>
      </c>
      <c r="L69" s="76"/>
      <c r="M69" s="11" t="s">
        <v>125</v>
      </c>
      <c r="N69" s="11"/>
      <c r="O69" s="45"/>
      <c r="P69" s="48" t="s">
        <v>127</v>
      </c>
      <c r="Q69" s="55" t="s">
        <v>154</v>
      </c>
      <c r="R69" s="55" t="s">
        <v>154</v>
      </c>
      <c r="S69" s="55" t="s">
        <v>154</v>
      </c>
      <c r="T69" s="55" t="s">
        <v>154</v>
      </c>
      <c r="U69" s="55" t="s">
        <v>154</v>
      </c>
      <c r="V69" s="80">
        <v>100</v>
      </c>
      <c r="W69" s="81" t="s">
        <v>127</v>
      </c>
      <c r="X69" s="82">
        <v>13230277.199999999</v>
      </c>
      <c r="Y69" s="82" t="b">
        <f t="shared" si="37"/>
        <v>0</v>
      </c>
    </row>
    <row r="70" spans="1:25" s="41" customFormat="1" ht="12.75" customHeight="1" x14ac:dyDescent="0.2">
      <c r="A70" s="11">
        <v>82</v>
      </c>
      <c r="B70" s="11">
        <v>131</v>
      </c>
      <c r="C70" s="11" t="s">
        <v>59</v>
      </c>
      <c r="D70" s="9"/>
      <c r="E70" s="11">
        <v>166006442</v>
      </c>
      <c r="F70" s="24" t="s">
        <v>9</v>
      </c>
      <c r="G70" s="24">
        <v>3</v>
      </c>
      <c r="H70" s="25">
        <v>12189980</v>
      </c>
      <c r="I70" s="25">
        <f t="shared" si="34"/>
        <v>2316096.2000000002</v>
      </c>
      <c r="J70" s="25">
        <f t="shared" si="35"/>
        <v>14506076.199999999</v>
      </c>
      <c r="K70" s="25">
        <f t="shared" si="36"/>
        <v>43518228.599999994</v>
      </c>
      <c r="L70" s="76"/>
      <c r="M70" s="11" t="s">
        <v>125</v>
      </c>
      <c r="N70" s="11"/>
      <c r="O70" s="45"/>
      <c r="P70" s="48" t="s">
        <v>127</v>
      </c>
      <c r="Q70" s="55" t="s">
        <v>154</v>
      </c>
      <c r="R70" s="55" t="s">
        <v>154</v>
      </c>
      <c r="S70" s="55" t="s">
        <v>154</v>
      </c>
      <c r="T70" s="55" t="s">
        <v>154</v>
      </c>
      <c r="U70" s="55" t="s">
        <v>154</v>
      </c>
      <c r="V70" s="80">
        <v>63.296576368460002</v>
      </c>
      <c r="W70" s="81">
        <v>0</v>
      </c>
      <c r="X70" s="82">
        <v>14506076.199999999</v>
      </c>
      <c r="Y70" s="82" t="b">
        <f t="shared" si="37"/>
        <v>0</v>
      </c>
    </row>
    <row r="71" spans="1:25" s="41" customFormat="1" ht="12.75" customHeight="1" x14ac:dyDescent="0.2">
      <c r="A71" s="11">
        <v>82</v>
      </c>
      <c r="B71" s="11">
        <v>132</v>
      </c>
      <c r="C71" s="11" t="s">
        <v>60</v>
      </c>
      <c r="D71" s="9"/>
      <c r="E71" s="11">
        <v>166006443</v>
      </c>
      <c r="F71" s="24" t="s">
        <v>9</v>
      </c>
      <c r="G71" s="24">
        <v>2</v>
      </c>
      <c r="H71" s="25">
        <v>23332680</v>
      </c>
      <c r="I71" s="25">
        <f t="shared" si="34"/>
        <v>4433209.2</v>
      </c>
      <c r="J71" s="25">
        <f t="shared" si="35"/>
        <v>27765889.199999999</v>
      </c>
      <c r="K71" s="25">
        <f t="shared" si="36"/>
        <v>55531778.399999999</v>
      </c>
      <c r="L71" s="76"/>
      <c r="M71" s="11" t="s">
        <v>125</v>
      </c>
      <c r="N71" s="11"/>
      <c r="O71" s="45"/>
      <c r="P71" s="48" t="s">
        <v>127</v>
      </c>
      <c r="Q71" s="55" t="s">
        <v>154</v>
      </c>
      <c r="R71" s="55" t="s">
        <v>154</v>
      </c>
      <c r="S71" s="55" t="s">
        <v>154</v>
      </c>
      <c r="T71" s="55" t="s">
        <v>154</v>
      </c>
      <c r="U71" s="55" t="s">
        <v>154</v>
      </c>
      <c r="V71" s="80">
        <v>58.962591223982848</v>
      </c>
      <c r="W71" s="81">
        <v>0</v>
      </c>
      <c r="X71" s="82">
        <v>27765889.199999999</v>
      </c>
      <c r="Y71" s="82" t="b">
        <f t="shared" si="37"/>
        <v>0</v>
      </c>
    </row>
    <row r="72" spans="1:25" s="41" customFormat="1" ht="12.75" customHeight="1" x14ac:dyDescent="0.2">
      <c r="A72" s="11">
        <v>82</v>
      </c>
      <c r="B72" s="11">
        <v>133</v>
      </c>
      <c r="C72" s="11" t="s">
        <v>61</v>
      </c>
      <c r="D72" s="9"/>
      <c r="E72" s="11">
        <v>166006444</v>
      </c>
      <c r="F72" s="24" t="s">
        <v>9</v>
      </c>
      <c r="G72" s="24">
        <v>3</v>
      </c>
      <c r="H72" s="25">
        <v>3180860</v>
      </c>
      <c r="I72" s="25">
        <f t="shared" si="34"/>
        <v>604363.4</v>
      </c>
      <c r="J72" s="25">
        <f t="shared" si="35"/>
        <v>3785223.4</v>
      </c>
      <c r="K72" s="25">
        <f t="shared" si="36"/>
        <v>11355670.199999999</v>
      </c>
      <c r="L72" s="76"/>
      <c r="M72" s="11" t="s">
        <v>125</v>
      </c>
      <c r="N72" s="11"/>
      <c r="O72" s="45"/>
      <c r="P72" s="48" t="s">
        <v>127</v>
      </c>
      <c r="Q72" s="55" t="s">
        <v>154</v>
      </c>
      <c r="R72" s="55" t="s">
        <v>154</v>
      </c>
      <c r="S72" s="55" t="s">
        <v>154</v>
      </c>
      <c r="T72" s="55" t="s">
        <v>154</v>
      </c>
      <c r="U72" s="55" t="s">
        <v>154</v>
      </c>
      <c r="V72" s="80">
        <v>51.812376212722349</v>
      </c>
      <c r="W72" s="81">
        <v>0</v>
      </c>
      <c r="X72" s="82">
        <v>3785223.4</v>
      </c>
      <c r="Y72" s="82" t="b">
        <f t="shared" si="37"/>
        <v>0</v>
      </c>
    </row>
    <row r="73" spans="1:25" s="41" customFormat="1" x14ac:dyDescent="0.2">
      <c r="A73" s="11">
        <v>82</v>
      </c>
      <c r="B73" s="11">
        <v>134</v>
      </c>
      <c r="C73" s="11" t="s">
        <v>8</v>
      </c>
      <c r="D73" s="9"/>
      <c r="E73" s="11">
        <v>166006445</v>
      </c>
      <c r="F73" s="24" t="s">
        <v>9</v>
      </c>
      <c r="G73" s="24">
        <v>2</v>
      </c>
      <c r="H73" s="25">
        <v>18303400</v>
      </c>
      <c r="I73" s="25">
        <f t="shared" si="34"/>
        <v>3477646</v>
      </c>
      <c r="J73" s="25">
        <f t="shared" si="35"/>
        <v>21781046</v>
      </c>
      <c r="K73" s="25">
        <f t="shared" si="36"/>
        <v>43562092</v>
      </c>
      <c r="L73" s="76"/>
      <c r="M73" s="11" t="s">
        <v>125</v>
      </c>
      <c r="N73" s="11"/>
      <c r="O73" s="45"/>
      <c r="P73" s="48" t="s">
        <v>127</v>
      </c>
      <c r="Q73" s="55" t="s">
        <v>154</v>
      </c>
      <c r="R73" s="55" t="s">
        <v>154</v>
      </c>
      <c r="S73" s="55" t="s">
        <v>154</v>
      </c>
      <c r="T73" s="55" t="s">
        <v>154</v>
      </c>
      <c r="U73" s="55" t="s">
        <v>154</v>
      </c>
      <c r="V73" s="80">
        <v>65.33475900652337</v>
      </c>
      <c r="W73" s="81">
        <v>0</v>
      </c>
      <c r="X73" s="82">
        <v>21781046</v>
      </c>
      <c r="Y73" s="82" t="b">
        <f t="shared" si="37"/>
        <v>0</v>
      </c>
    </row>
    <row r="74" spans="1:25" s="41" customFormat="1" ht="12.75" customHeight="1" x14ac:dyDescent="0.2">
      <c r="A74" s="11">
        <v>82</v>
      </c>
      <c r="B74" s="11">
        <v>135</v>
      </c>
      <c r="C74" s="11" t="s">
        <v>62</v>
      </c>
      <c r="D74" s="9"/>
      <c r="E74" s="11">
        <v>166006446</v>
      </c>
      <c r="F74" s="24" t="s">
        <v>9</v>
      </c>
      <c r="G74" s="24">
        <v>3</v>
      </c>
      <c r="H74" s="25">
        <v>5834260</v>
      </c>
      <c r="I74" s="25">
        <f t="shared" si="34"/>
        <v>1108509.3999999999</v>
      </c>
      <c r="J74" s="25">
        <f t="shared" si="35"/>
        <v>6942769.4000000004</v>
      </c>
      <c r="K74" s="25">
        <f t="shared" si="36"/>
        <v>20828308.200000003</v>
      </c>
      <c r="L74" s="76"/>
      <c r="M74" s="11" t="s">
        <v>125</v>
      </c>
      <c r="N74" s="11"/>
      <c r="O74" s="45"/>
      <c r="P74" s="48" t="s">
        <v>127</v>
      </c>
      <c r="Q74" s="55" t="s">
        <v>154</v>
      </c>
      <c r="R74" s="55" t="s">
        <v>154</v>
      </c>
      <c r="S74" s="55" t="s">
        <v>154</v>
      </c>
      <c r="T74" s="55" t="s">
        <v>154</v>
      </c>
      <c r="U74" s="55" t="s">
        <v>154</v>
      </c>
      <c r="V74" s="80">
        <v>93.329887423597839</v>
      </c>
      <c r="W74" s="81">
        <v>0</v>
      </c>
      <c r="X74" s="82">
        <v>6942769.3999999994</v>
      </c>
      <c r="Y74" s="82" t="b">
        <f t="shared" si="37"/>
        <v>0</v>
      </c>
    </row>
    <row r="75" spans="1:25" s="41" customFormat="1" ht="12.75" customHeight="1" x14ac:dyDescent="0.2">
      <c r="A75" s="11">
        <v>82</v>
      </c>
      <c r="B75" s="11">
        <v>136</v>
      </c>
      <c r="C75" s="11" t="s">
        <v>63</v>
      </c>
      <c r="D75" s="9"/>
      <c r="E75" s="11">
        <v>166006447</v>
      </c>
      <c r="F75" s="24" t="s">
        <v>9</v>
      </c>
      <c r="G75" s="24">
        <v>2</v>
      </c>
      <c r="H75" s="25">
        <v>7211620</v>
      </c>
      <c r="I75" s="25">
        <f t="shared" si="34"/>
        <v>1370207.8</v>
      </c>
      <c r="J75" s="25">
        <f t="shared" si="35"/>
        <v>8581827.8000000007</v>
      </c>
      <c r="K75" s="25">
        <f t="shared" si="36"/>
        <v>17163655.600000001</v>
      </c>
      <c r="L75" s="76"/>
      <c r="M75" s="11" t="s">
        <v>125</v>
      </c>
      <c r="N75" s="11"/>
      <c r="O75" s="45"/>
      <c r="P75" s="48" t="s">
        <v>127</v>
      </c>
      <c r="Q75" s="55" t="s">
        <v>154</v>
      </c>
      <c r="R75" s="55" t="s">
        <v>154</v>
      </c>
      <c r="S75" s="55" t="s">
        <v>154</v>
      </c>
      <c r="T75" s="55" t="s">
        <v>154</v>
      </c>
      <c r="U75" s="55" t="s">
        <v>154</v>
      </c>
      <c r="V75" s="80">
        <v>80.945280256031225</v>
      </c>
      <c r="W75" s="81">
        <v>0</v>
      </c>
      <c r="X75" s="82">
        <v>8581827.7999999989</v>
      </c>
      <c r="Y75" s="82" t="b">
        <f t="shared" si="37"/>
        <v>0</v>
      </c>
    </row>
    <row r="76" spans="1:25" s="41" customFormat="1" ht="12.75" customHeight="1" x14ac:dyDescent="0.2">
      <c r="A76" s="11">
        <v>82</v>
      </c>
      <c r="B76" s="11">
        <v>137</v>
      </c>
      <c r="C76" s="11" t="s">
        <v>64</v>
      </c>
      <c r="D76" s="9"/>
      <c r="E76" s="11">
        <v>166006448</v>
      </c>
      <c r="F76" s="24" t="s">
        <v>9</v>
      </c>
      <c r="G76" s="24">
        <v>2</v>
      </c>
      <c r="H76" s="25">
        <v>7688800</v>
      </c>
      <c r="I76" s="25">
        <f t="shared" si="34"/>
        <v>1460872</v>
      </c>
      <c r="J76" s="25">
        <f t="shared" si="35"/>
        <v>9149672</v>
      </c>
      <c r="K76" s="25">
        <f t="shared" si="36"/>
        <v>18299344</v>
      </c>
      <c r="L76" s="76"/>
      <c r="M76" s="11" t="s">
        <v>125</v>
      </c>
      <c r="N76" s="11"/>
      <c r="O76" s="45"/>
      <c r="P76" s="48" t="s">
        <v>127</v>
      </c>
      <c r="Q76" s="55" t="s">
        <v>154</v>
      </c>
      <c r="R76" s="55" t="s">
        <v>154</v>
      </c>
      <c r="S76" s="55" t="s">
        <v>154</v>
      </c>
      <c r="T76" s="55" t="s">
        <v>154</v>
      </c>
      <c r="U76" s="55" t="s">
        <v>154</v>
      </c>
      <c r="V76" s="80">
        <v>78.232081599209238</v>
      </c>
      <c r="W76" s="81">
        <v>0</v>
      </c>
      <c r="X76" s="82">
        <v>9149672</v>
      </c>
      <c r="Y76" s="82" t="b">
        <f t="shared" si="37"/>
        <v>0</v>
      </c>
    </row>
    <row r="77" spans="1:25" s="41" customFormat="1" x14ac:dyDescent="0.2">
      <c r="A77" s="11">
        <v>82</v>
      </c>
      <c r="B77" s="11">
        <v>138</v>
      </c>
      <c r="C77" s="11" t="s">
        <v>65</v>
      </c>
      <c r="D77" s="9"/>
      <c r="E77" s="11">
        <v>166006449</v>
      </c>
      <c r="F77" s="24" t="s">
        <v>9</v>
      </c>
      <c r="G77" s="24">
        <v>3</v>
      </c>
      <c r="H77" s="25">
        <v>11565500</v>
      </c>
      <c r="I77" s="25">
        <f t="shared" si="34"/>
        <v>2197445</v>
      </c>
      <c r="J77" s="25">
        <f t="shared" si="35"/>
        <v>13762945</v>
      </c>
      <c r="K77" s="25">
        <f t="shared" si="36"/>
        <v>41288835</v>
      </c>
      <c r="L77" s="76"/>
      <c r="M77" s="11" t="s">
        <v>125</v>
      </c>
      <c r="N77" s="11"/>
      <c r="O77" s="45"/>
      <c r="P77" s="48" t="s">
        <v>127</v>
      </c>
      <c r="Q77" s="55" t="s">
        <v>154</v>
      </c>
      <c r="R77" s="55" t="s">
        <v>154</v>
      </c>
      <c r="S77" s="55" t="s">
        <v>154</v>
      </c>
      <c r="T77" s="55" t="s">
        <v>154</v>
      </c>
      <c r="U77" s="55" t="s">
        <v>154</v>
      </c>
      <c r="V77" s="80">
        <v>74.0141653192685</v>
      </c>
      <c r="W77" s="81">
        <v>0</v>
      </c>
      <c r="X77" s="82">
        <v>13762945</v>
      </c>
      <c r="Y77" s="82" t="b">
        <f t="shared" si="37"/>
        <v>0</v>
      </c>
    </row>
    <row r="78" spans="1:25" s="41" customFormat="1" x14ac:dyDescent="0.2">
      <c r="A78" s="11">
        <v>82</v>
      </c>
      <c r="B78" s="11">
        <v>139</v>
      </c>
      <c r="C78" s="11" t="s">
        <v>66</v>
      </c>
      <c r="D78" s="9"/>
      <c r="E78" s="11">
        <v>166006450</v>
      </c>
      <c r="F78" s="24" t="s">
        <v>9</v>
      </c>
      <c r="G78" s="24">
        <v>2</v>
      </c>
      <c r="H78" s="25">
        <v>4680480</v>
      </c>
      <c r="I78" s="25">
        <f t="shared" si="34"/>
        <v>889291.2</v>
      </c>
      <c r="J78" s="25">
        <f t="shared" si="35"/>
        <v>5569771.2000000002</v>
      </c>
      <c r="K78" s="25">
        <f t="shared" si="36"/>
        <v>11139542.4</v>
      </c>
      <c r="L78" s="76"/>
      <c r="M78" s="11" t="s">
        <v>125</v>
      </c>
      <c r="N78" s="11"/>
      <c r="O78" s="45"/>
      <c r="P78" s="48" t="s">
        <v>127</v>
      </c>
      <c r="Q78" s="55" t="s">
        <v>154</v>
      </c>
      <c r="R78" s="55" t="s">
        <v>154</v>
      </c>
      <c r="S78" s="55" t="s">
        <v>154</v>
      </c>
      <c r="T78" s="55" t="s">
        <v>154</v>
      </c>
      <c r="U78" s="55" t="s">
        <v>154</v>
      </c>
      <c r="V78" s="80">
        <v>100</v>
      </c>
      <c r="W78" s="81" t="s">
        <v>127</v>
      </c>
      <c r="X78" s="82">
        <v>5569771.2000000002</v>
      </c>
      <c r="Y78" s="82" t="b">
        <f t="shared" si="37"/>
        <v>0</v>
      </c>
    </row>
    <row r="79" spans="1:25" s="41" customFormat="1" x14ac:dyDescent="0.2">
      <c r="A79" s="11">
        <v>82</v>
      </c>
      <c r="B79" s="11">
        <v>140</v>
      </c>
      <c r="C79" s="11" t="s">
        <v>67</v>
      </c>
      <c r="D79" s="9"/>
      <c r="E79" s="11">
        <v>166006451</v>
      </c>
      <c r="F79" s="24" t="s">
        <v>9</v>
      </c>
      <c r="G79" s="24">
        <v>2</v>
      </c>
      <c r="H79" s="25">
        <v>20551560</v>
      </c>
      <c r="I79" s="25">
        <f t="shared" si="34"/>
        <v>3904796.4</v>
      </c>
      <c r="J79" s="25">
        <f t="shared" si="35"/>
        <v>24456356.399999999</v>
      </c>
      <c r="K79" s="25">
        <f t="shared" si="36"/>
        <v>48912712.799999997</v>
      </c>
      <c r="L79" s="76"/>
      <c r="M79" s="11" t="s">
        <v>125</v>
      </c>
      <c r="N79" s="11"/>
      <c r="O79" s="45"/>
      <c r="P79" s="48" t="s">
        <v>127</v>
      </c>
      <c r="Q79" s="55" t="s">
        <v>154</v>
      </c>
      <c r="R79" s="55" t="s">
        <v>154</v>
      </c>
      <c r="S79" s="55" t="s">
        <v>154</v>
      </c>
      <c r="T79" s="55" t="s">
        <v>154</v>
      </c>
      <c r="U79" s="55" t="s">
        <v>154</v>
      </c>
      <c r="V79" s="80">
        <v>76.663945462047664</v>
      </c>
      <c r="W79" s="81">
        <v>0</v>
      </c>
      <c r="X79" s="82">
        <v>24456356.399999999</v>
      </c>
      <c r="Y79" s="82" t="b">
        <f t="shared" si="37"/>
        <v>0</v>
      </c>
    </row>
    <row r="80" spans="1:25" s="41" customFormat="1" x14ac:dyDescent="0.2">
      <c r="A80" s="11">
        <v>82</v>
      </c>
      <c r="B80" s="11">
        <v>141</v>
      </c>
      <c r="C80" s="11" t="s">
        <v>68</v>
      </c>
      <c r="D80" s="9"/>
      <c r="E80" s="11">
        <v>166006452</v>
      </c>
      <c r="F80" s="24" t="s">
        <v>9</v>
      </c>
      <c r="G80" s="24">
        <v>3</v>
      </c>
      <c r="H80" s="25">
        <v>45578060</v>
      </c>
      <c r="I80" s="25">
        <f t="shared" si="34"/>
        <v>8659831.4000000004</v>
      </c>
      <c r="J80" s="25">
        <f t="shared" si="35"/>
        <v>54237891.399999999</v>
      </c>
      <c r="K80" s="25">
        <f t="shared" si="36"/>
        <v>162713674.19999999</v>
      </c>
      <c r="L80" s="76"/>
      <c r="M80" s="11" t="s">
        <v>125</v>
      </c>
      <c r="N80" s="11"/>
      <c r="O80" s="45"/>
      <c r="P80" s="48" t="s">
        <v>127</v>
      </c>
      <c r="Q80" s="55" t="s">
        <v>154</v>
      </c>
      <c r="R80" s="55" t="s">
        <v>154</v>
      </c>
      <c r="S80" s="55" t="s">
        <v>154</v>
      </c>
      <c r="T80" s="55" t="s">
        <v>154</v>
      </c>
      <c r="U80" s="55" t="s">
        <v>154</v>
      </c>
      <c r="V80" s="80">
        <v>68.570272385441598</v>
      </c>
      <c r="W80" s="81">
        <v>0</v>
      </c>
      <c r="X80" s="82">
        <v>54237891.399999999</v>
      </c>
      <c r="Y80" s="82" t="b">
        <f t="shared" si="37"/>
        <v>0</v>
      </c>
    </row>
    <row r="81" spans="1:25" s="41" customFormat="1" x14ac:dyDescent="0.2">
      <c r="A81" s="11">
        <v>82</v>
      </c>
      <c r="B81" s="11">
        <v>142</v>
      </c>
      <c r="C81" s="11" t="s">
        <v>69</v>
      </c>
      <c r="D81" s="9"/>
      <c r="E81" s="11">
        <v>166006453</v>
      </c>
      <c r="F81" s="24" t="s">
        <v>9</v>
      </c>
      <c r="G81" s="24">
        <v>1</v>
      </c>
      <c r="H81" s="25">
        <v>7349260</v>
      </c>
      <c r="I81" s="25">
        <f t="shared" si="34"/>
        <v>1396359.4</v>
      </c>
      <c r="J81" s="25">
        <f t="shared" si="35"/>
        <v>8745619.4000000004</v>
      </c>
      <c r="K81" s="25">
        <f t="shared" si="36"/>
        <v>8745619.4000000004</v>
      </c>
      <c r="L81" s="76"/>
      <c r="M81" s="11" t="s">
        <v>125</v>
      </c>
      <c r="N81" s="11"/>
      <c r="O81" s="45"/>
      <c r="P81" s="48" t="s">
        <v>127</v>
      </c>
      <c r="Q81" s="55" t="s">
        <v>154</v>
      </c>
      <c r="R81" s="55" t="s">
        <v>154</v>
      </c>
      <c r="S81" s="55" t="s">
        <v>154</v>
      </c>
      <c r="T81" s="55" t="s">
        <v>154</v>
      </c>
      <c r="U81" s="55" t="s">
        <v>154</v>
      </c>
      <c r="V81" s="80">
        <v>100</v>
      </c>
      <c r="W81" s="81" t="s">
        <v>127</v>
      </c>
      <c r="X81" s="82">
        <v>8745619.4000000004</v>
      </c>
      <c r="Y81" s="82" t="b">
        <f t="shared" si="37"/>
        <v>0</v>
      </c>
    </row>
    <row r="82" spans="1:25" s="41" customFormat="1" x14ac:dyDescent="0.2">
      <c r="A82" s="11">
        <v>82</v>
      </c>
      <c r="B82" s="11">
        <v>143</v>
      </c>
      <c r="C82" s="11" t="s">
        <v>70</v>
      </c>
      <c r="D82" s="9"/>
      <c r="E82" s="11">
        <v>166006454</v>
      </c>
      <c r="F82" s="24" t="s">
        <v>9</v>
      </c>
      <c r="G82" s="24">
        <v>2</v>
      </c>
      <c r="H82" s="25">
        <v>15765400</v>
      </c>
      <c r="I82" s="25">
        <f t="shared" si="34"/>
        <v>2995426</v>
      </c>
      <c r="J82" s="25">
        <f t="shared" si="35"/>
        <v>18760826</v>
      </c>
      <c r="K82" s="25">
        <f t="shared" si="36"/>
        <v>37521652</v>
      </c>
      <c r="L82" s="76"/>
      <c r="M82" s="11" t="s">
        <v>125</v>
      </c>
      <c r="N82" s="11"/>
      <c r="O82" s="45"/>
      <c r="P82" s="48" t="s">
        <v>127</v>
      </c>
      <c r="Q82" s="55" t="s">
        <v>154</v>
      </c>
      <c r="R82" s="55" t="s">
        <v>154</v>
      </c>
      <c r="S82" s="55" t="s">
        <v>154</v>
      </c>
      <c r="T82" s="55" t="s">
        <v>154</v>
      </c>
      <c r="U82" s="55" t="s">
        <v>154</v>
      </c>
      <c r="V82" s="80">
        <v>61.42004909485329</v>
      </c>
      <c r="W82" s="81">
        <v>0</v>
      </c>
      <c r="X82" s="82">
        <v>18760826</v>
      </c>
      <c r="Y82" s="82" t="b">
        <f t="shared" si="37"/>
        <v>0</v>
      </c>
    </row>
    <row r="83" spans="1:25" s="41" customFormat="1" x14ac:dyDescent="0.2">
      <c r="A83" s="11">
        <v>82</v>
      </c>
      <c r="B83" s="11">
        <v>144</v>
      </c>
      <c r="C83" s="11" t="s">
        <v>71</v>
      </c>
      <c r="D83" s="10"/>
      <c r="E83" s="22">
        <v>166006455</v>
      </c>
      <c r="F83" s="26" t="s">
        <v>9</v>
      </c>
      <c r="G83" s="26">
        <v>3</v>
      </c>
      <c r="H83" s="25">
        <v>18822600</v>
      </c>
      <c r="I83" s="25">
        <f t="shared" ref="I83:I84" si="38">+H83*0.19</f>
        <v>3576294</v>
      </c>
      <c r="J83" s="25">
        <f t="shared" ref="J83:J84" si="39">H83+I83</f>
        <v>22398894</v>
      </c>
      <c r="K83" s="25">
        <f t="shared" ref="K83:K84" si="40">J83*G83</f>
        <v>67196682</v>
      </c>
      <c r="L83" s="76"/>
      <c r="M83" s="11" t="s">
        <v>125</v>
      </c>
      <c r="N83" s="11"/>
      <c r="O83" s="45"/>
      <c r="P83" s="48" t="s">
        <v>127</v>
      </c>
      <c r="Q83" s="55" t="s">
        <v>154</v>
      </c>
      <c r="R83" s="55" t="s">
        <v>154</v>
      </c>
      <c r="S83" s="55" t="s">
        <v>154</v>
      </c>
      <c r="T83" s="55" t="s">
        <v>154</v>
      </c>
      <c r="U83" s="55" t="s">
        <v>154</v>
      </c>
      <c r="V83" s="80">
        <v>70.413897017415223</v>
      </c>
      <c r="W83" s="81">
        <v>0</v>
      </c>
      <c r="X83" s="82">
        <v>22398894</v>
      </c>
      <c r="Y83" s="82" t="b">
        <f t="shared" si="37"/>
        <v>0</v>
      </c>
    </row>
    <row r="84" spans="1:25" s="41" customFormat="1" x14ac:dyDescent="0.2">
      <c r="A84" s="11">
        <v>82</v>
      </c>
      <c r="B84" s="11">
        <v>145</v>
      </c>
      <c r="C84" s="11" t="s">
        <v>72</v>
      </c>
      <c r="D84" s="3"/>
      <c r="E84" s="11">
        <v>166006456</v>
      </c>
      <c r="F84" s="26" t="s">
        <v>9</v>
      </c>
      <c r="G84" s="26">
        <v>2</v>
      </c>
      <c r="H84" s="25">
        <v>35627600</v>
      </c>
      <c r="I84" s="25">
        <f t="shared" si="38"/>
        <v>6769244</v>
      </c>
      <c r="J84" s="25">
        <f t="shared" si="39"/>
        <v>42396844</v>
      </c>
      <c r="K84" s="25">
        <f t="shared" si="40"/>
        <v>84793688</v>
      </c>
      <c r="L84" s="77"/>
      <c r="M84" s="11" t="s">
        <v>125</v>
      </c>
      <c r="N84" s="11"/>
      <c r="O84" s="45"/>
      <c r="P84" s="48" t="s">
        <v>127</v>
      </c>
      <c r="Q84" s="55" t="s">
        <v>154</v>
      </c>
      <c r="R84" s="55" t="s">
        <v>154</v>
      </c>
      <c r="S84" s="55" t="s">
        <v>154</v>
      </c>
      <c r="T84" s="55" t="s">
        <v>154</v>
      </c>
      <c r="U84" s="55" t="s">
        <v>154</v>
      </c>
      <c r="V84" s="80">
        <v>74.378117246179926</v>
      </c>
      <c r="W84" s="81">
        <v>0</v>
      </c>
      <c r="X84" s="82">
        <v>42396844</v>
      </c>
      <c r="Y84" s="82" t="b">
        <f t="shared" si="37"/>
        <v>0</v>
      </c>
    </row>
    <row r="85" spans="1:25" s="38" customFormat="1" ht="25.5" customHeight="1" x14ac:dyDescent="0.25">
      <c r="A85" s="68">
        <v>8</v>
      </c>
      <c r="B85" s="11" t="s">
        <v>102</v>
      </c>
      <c r="C85" s="71" t="s">
        <v>84</v>
      </c>
      <c r="D85" s="5">
        <v>41112501</v>
      </c>
      <c r="E85" s="18">
        <v>1910010202198</v>
      </c>
      <c r="F85" s="15" t="s">
        <v>9</v>
      </c>
      <c r="G85" s="16">
        <v>98</v>
      </c>
      <c r="H85" s="17">
        <v>389389</v>
      </c>
      <c r="I85" s="17">
        <f t="shared" ref="I85:I89" si="41">+H85*0.19</f>
        <v>73983.91</v>
      </c>
      <c r="J85" s="17">
        <f t="shared" ref="J85:J89" si="42">H85+I85</f>
        <v>463372.91000000003</v>
      </c>
      <c r="K85" s="17">
        <f t="shared" ref="K85:K89" si="43">J85*G85</f>
        <v>45410545.18</v>
      </c>
      <c r="L85" s="73">
        <f>+K85+K86+K87</f>
        <v>69822240.879999995</v>
      </c>
      <c r="M85" s="12" t="s">
        <v>128</v>
      </c>
      <c r="N85" s="36"/>
      <c r="O85" s="44">
        <v>0.04</v>
      </c>
      <c r="P85" s="48" t="s">
        <v>129</v>
      </c>
      <c r="Q85" s="55" t="s">
        <v>154</v>
      </c>
      <c r="R85" s="55" t="s">
        <v>154</v>
      </c>
      <c r="S85" s="55" t="s">
        <v>154</v>
      </c>
      <c r="T85" s="55" t="s">
        <v>154</v>
      </c>
      <c r="U85" s="55" t="s">
        <v>154</v>
      </c>
      <c r="V85" s="80">
        <v>100</v>
      </c>
      <c r="W85" s="81" t="s">
        <v>129</v>
      </c>
      <c r="X85" s="82">
        <v>490079.75666666665</v>
      </c>
      <c r="Y85" s="82" t="b">
        <f t="shared" ref="Y85:Y89" si="44">+X85&lt;J85</f>
        <v>0</v>
      </c>
    </row>
    <row r="86" spans="1:25" s="38" customFormat="1" ht="25.5" x14ac:dyDescent="0.25">
      <c r="A86" s="70"/>
      <c r="B86" s="11" t="s">
        <v>103</v>
      </c>
      <c r="C86" s="78"/>
      <c r="D86" s="5">
        <v>41112501</v>
      </c>
      <c r="E86" s="18">
        <v>1910020101075</v>
      </c>
      <c r="F86" s="15" t="s">
        <v>9</v>
      </c>
      <c r="G86" s="16">
        <v>20</v>
      </c>
      <c r="H86" s="17">
        <v>492864</v>
      </c>
      <c r="I86" s="17">
        <f t="shared" si="41"/>
        <v>93644.160000000003</v>
      </c>
      <c r="J86" s="17">
        <f t="shared" si="42"/>
        <v>586508.16</v>
      </c>
      <c r="K86" s="17">
        <f t="shared" si="43"/>
        <v>11730163.200000001</v>
      </c>
      <c r="L86" s="79"/>
      <c r="M86" s="12" t="s">
        <v>128</v>
      </c>
      <c r="N86" s="36"/>
      <c r="O86" s="44">
        <v>0.04</v>
      </c>
      <c r="P86" s="48" t="s">
        <v>129</v>
      </c>
      <c r="Q86" s="55" t="s">
        <v>154</v>
      </c>
      <c r="R86" s="55" t="s">
        <v>154</v>
      </c>
      <c r="S86" s="55" t="s">
        <v>154</v>
      </c>
      <c r="T86" s="55" t="s">
        <v>154</v>
      </c>
      <c r="U86" s="55" t="s">
        <v>154</v>
      </c>
      <c r="V86" s="80">
        <v>99.127239968835198</v>
      </c>
      <c r="W86" s="81">
        <v>0</v>
      </c>
      <c r="X86" s="82">
        <v>588889.35</v>
      </c>
      <c r="Y86" s="82" t="b">
        <f t="shared" si="44"/>
        <v>0</v>
      </c>
    </row>
    <row r="87" spans="1:25" s="38" customFormat="1" ht="25.5" x14ac:dyDescent="0.25">
      <c r="A87" s="69"/>
      <c r="B87" s="11" t="s">
        <v>104</v>
      </c>
      <c r="C87" s="72"/>
      <c r="D87" s="5">
        <v>41112501</v>
      </c>
      <c r="E87" s="18">
        <v>1910010202196</v>
      </c>
      <c r="F87" s="15" t="s">
        <v>9</v>
      </c>
      <c r="G87" s="16">
        <v>65</v>
      </c>
      <c r="H87" s="17">
        <v>163950</v>
      </c>
      <c r="I87" s="17">
        <f t="shared" si="41"/>
        <v>31150.5</v>
      </c>
      <c r="J87" s="17">
        <f t="shared" si="42"/>
        <v>195100.5</v>
      </c>
      <c r="K87" s="17">
        <f t="shared" si="43"/>
        <v>12681532.5</v>
      </c>
      <c r="L87" s="74"/>
      <c r="M87" s="12" t="s">
        <v>128</v>
      </c>
      <c r="N87" s="36"/>
      <c r="O87" s="44">
        <v>0.04</v>
      </c>
      <c r="P87" s="48" t="s">
        <v>129</v>
      </c>
      <c r="Q87" s="55" t="s">
        <v>154</v>
      </c>
      <c r="R87" s="55" t="s">
        <v>154</v>
      </c>
      <c r="S87" s="55" t="s">
        <v>154</v>
      </c>
      <c r="T87" s="55" t="s">
        <v>154</v>
      </c>
      <c r="U87" s="55" t="s">
        <v>154</v>
      </c>
      <c r="V87" s="80">
        <v>99.719719426654478</v>
      </c>
      <c r="W87" s="81">
        <v>0</v>
      </c>
      <c r="X87" s="82">
        <v>202053.67</v>
      </c>
      <c r="Y87" s="82" t="b">
        <f t="shared" si="44"/>
        <v>0</v>
      </c>
    </row>
    <row r="88" spans="1:25" s="38" customFormat="1" ht="18.75" customHeight="1" x14ac:dyDescent="0.25">
      <c r="A88" s="68">
        <v>9</v>
      </c>
      <c r="B88" s="11" t="s">
        <v>105</v>
      </c>
      <c r="C88" s="71" t="s">
        <v>108</v>
      </c>
      <c r="D88" s="5">
        <v>42295123</v>
      </c>
      <c r="E88" s="18">
        <v>166005032</v>
      </c>
      <c r="F88" s="15" t="s">
        <v>9</v>
      </c>
      <c r="G88" s="16">
        <v>66</v>
      </c>
      <c r="H88" s="17">
        <v>798500</v>
      </c>
      <c r="I88" s="17">
        <f t="shared" si="41"/>
        <v>151715</v>
      </c>
      <c r="J88" s="17">
        <f t="shared" si="42"/>
        <v>950215</v>
      </c>
      <c r="K88" s="17">
        <f t="shared" si="43"/>
        <v>62714190</v>
      </c>
      <c r="L88" s="73">
        <f>+K88+K89</f>
        <v>88102304.5</v>
      </c>
      <c r="M88" s="12" t="s">
        <v>128</v>
      </c>
      <c r="N88" s="36"/>
      <c r="O88" s="44">
        <v>0.04</v>
      </c>
      <c r="P88" s="48" t="s">
        <v>129</v>
      </c>
      <c r="Q88" s="55" t="s">
        <v>154</v>
      </c>
      <c r="R88" s="55" t="s">
        <v>154</v>
      </c>
      <c r="S88" s="55" t="s">
        <v>154</v>
      </c>
      <c r="T88" s="55" t="s">
        <v>154</v>
      </c>
      <c r="U88" s="55" t="s">
        <v>154</v>
      </c>
      <c r="V88" s="80">
        <v>100</v>
      </c>
      <c r="W88" s="81" t="s">
        <v>129</v>
      </c>
      <c r="X88" s="82">
        <v>834647.3566666668</v>
      </c>
      <c r="Y88" s="82" t="b">
        <f t="shared" si="44"/>
        <v>1</v>
      </c>
    </row>
    <row r="89" spans="1:25" s="38" customFormat="1" ht="18.75" customHeight="1" x14ac:dyDescent="0.25">
      <c r="A89" s="69"/>
      <c r="B89" s="11" t="s">
        <v>106</v>
      </c>
      <c r="C89" s="72"/>
      <c r="D89" s="5">
        <v>42295123</v>
      </c>
      <c r="E89" s="18">
        <v>166003021</v>
      </c>
      <c r="F89" s="15" t="s">
        <v>9</v>
      </c>
      <c r="G89" s="16">
        <v>25</v>
      </c>
      <c r="H89" s="17">
        <v>853382</v>
      </c>
      <c r="I89" s="17">
        <f t="shared" si="41"/>
        <v>162142.58000000002</v>
      </c>
      <c r="J89" s="17">
        <f t="shared" si="42"/>
        <v>1015524.5800000001</v>
      </c>
      <c r="K89" s="17">
        <f t="shared" si="43"/>
        <v>25388114.5</v>
      </c>
      <c r="L89" s="74"/>
      <c r="M89" s="12" t="s">
        <v>128</v>
      </c>
      <c r="N89" s="36"/>
      <c r="O89" s="44">
        <v>0.04</v>
      </c>
      <c r="P89" s="48" t="s">
        <v>129</v>
      </c>
      <c r="Q89" s="55" t="s">
        <v>154</v>
      </c>
      <c r="R89" s="55" t="s">
        <v>154</v>
      </c>
      <c r="S89" s="55" t="s">
        <v>154</v>
      </c>
      <c r="T89" s="55" t="s">
        <v>154</v>
      </c>
      <c r="U89" s="55" t="s">
        <v>154</v>
      </c>
      <c r="V89" s="80">
        <v>99.999999999999986</v>
      </c>
      <c r="W89" s="81" t="s">
        <v>129</v>
      </c>
      <c r="X89" s="82">
        <v>855381.91666666663</v>
      </c>
      <c r="Y89" s="82" t="b">
        <f t="shared" si="44"/>
        <v>1</v>
      </c>
    </row>
    <row r="90" spans="1:25" s="37" customFormat="1" ht="12.75" customHeight="1" x14ac:dyDescent="0.25">
      <c r="A90" s="11">
        <v>1</v>
      </c>
      <c r="B90" s="11">
        <v>1</v>
      </c>
      <c r="C90" s="12" t="s">
        <v>73</v>
      </c>
      <c r="D90" s="4">
        <v>421712101</v>
      </c>
      <c r="E90" s="12">
        <v>166003005</v>
      </c>
      <c r="F90" s="13" t="s">
        <v>9</v>
      </c>
      <c r="G90" s="14">
        <v>8</v>
      </c>
      <c r="H90" s="59">
        <v>23586588.239999998</v>
      </c>
      <c r="I90" s="59">
        <f t="shared" ref="I90" si="45">+H90*0.19</f>
        <v>4481451.7655999996</v>
      </c>
      <c r="J90" s="59">
        <f t="shared" ref="J90" si="46">H90+I90</f>
        <v>28068040.005599998</v>
      </c>
      <c r="K90" s="59">
        <f t="shared" ref="K90" si="47">J90*G90</f>
        <v>224544320.04479998</v>
      </c>
      <c r="L90" s="59">
        <f>+K90</f>
        <v>224544320.04479998</v>
      </c>
      <c r="M90" s="12" t="s">
        <v>130</v>
      </c>
      <c r="N90" s="12" t="s">
        <v>131</v>
      </c>
      <c r="O90" s="44"/>
      <c r="P90" s="48" t="s">
        <v>140</v>
      </c>
      <c r="Q90" s="55" t="s">
        <v>154</v>
      </c>
      <c r="R90" s="55" t="s">
        <v>154</v>
      </c>
      <c r="S90" s="55" t="s">
        <v>154</v>
      </c>
      <c r="T90" s="55" t="s">
        <v>154</v>
      </c>
      <c r="U90" s="55" t="s">
        <v>154</v>
      </c>
      <c r="V90" s="80">
        <v>59.347286082948983</v>
      </c>
      <c r="W90" s="81">
        <v>0</v>
      </c>
      <c r="X90" s="82">
        <v>28259294.666666668</v>
      </c>
      <c r="Y90" s="82" t="b">
        <f t="shared" ref="Y90:Y92" si="48">+X90&lt;J90</f>
        <v>0</v>
      </c>
    </row>
    <row r="91" spans="1:25" s="38" customFormat="1" x14ac:dyDescent="0.25">
      <c r="A91" s="11">
        <v>13</v>
      </c>
      <c r="B91" s="64">
        <v>13</v>
      </c>
      <c r="C91" s="12" t="s">
        <v>85</v>
      </c>
      <c r="D91" s="6">
        <v>42295103</v>
      </c>
      <c r="E91" s="19">
        <v>166006138</v>
      </c>
      <c r="F91" s="15" t="s">
        <v>9</v>
      </c>
      <c r="G91" s="16">
        <v>2</v>
      </c>
      <c r="H91" s="17">
        <v>62103388.549999997</v>
      </c>
      <c r="I91" s="17">
        <f t="shared" ref="I91:I94" si="49">+H91*0.19</f>
        <v>11799643.8245</v>
      </c>
      <c r="J91" s="17">
        <f t="shared" ref="J91:J94" si="50">H91+I91</f>
        <v>73903032.374499992</v>
      </c>
      <c r="K91" s="17">
        <f t="shared" ref="K91:K94" si="51">J91*G91</f>
        <v>147806064.74899998</v>
      </c>
      <c r="L91" s="17">
        <f t="shared" ref="L91:L92" si="52">+K91</f>
        <v>147806064.74899998</v>
      </c>
      <c r="M91" s="12" t="s">
        <v>132</v>
      </c>
      <c r="N91" s="12" t="s">
        <v>133</v>
      </c>
      <c r="O91" s="44"/>
      <c r="P91" s="48" t="s">
        <v>140</v>
      </c>
      <c r="Q91" s="55" t="s">
        <v>154</v>
      </c>
      <c r="R91" s="55" t="s">
        <v>154</v>
      </c>
      <c r="S91" s="55" t="s">
        <v>154</v>
      </c>
      <c r="T91" s="55" t="s">
        <v>154</v>
      </c>
      <c r="U91" s="55" t="s">
        <v>154</v>
      </c>
      <c r="V91" s="80">
        <v>73.909010557524567</v>
      </c>
      <c r="W91" s="81">
        <v>0</v>
      </c>
      <c r="X91" s="82">
        <v>75345082.446666673</v>
      </c>
      <c r="Y91" s="82" t="b">
        <f t="shared" si="48"/>
        <v>0</v>
      </c>
    </row>
    <row r="92" spans="1:25" s="38" customFormat="1" ht="25.5" x14ac:dyDescent="0.25">
      <c r="A92" s="11">
        <v>16</v>
      </c>
      <c r="B92" s="64">
        <v>16</v>
      </c>
      <c r="C92" s="12" t="s">
        <v>76</v>
      </c>
      <c r="D92" s="6">
        <v>42142103</v>
      </c>
      <c r="E92" s="19">
        <v>166009035</v>
      </c>
      <c r="F92" s="15" t="s">
        <v>9</v>
      </c>
      <c r="G92" s="16">
        <v>2</v>
      </c>
      <c r="H92" s="17">
        <v>14066433.33</v>
      </c>
      <c r="I92" s="17">
        <f t="shared" si="49"/>
        <v>2672622.3327000001</v>
      </c>
      <c r="J92" s="17">
        <f t="shared" si="50"/>
        <v>16739055.662700001</v>
      </c>
      <c r="K92" s="17">
        <f t="shared" si="51"/>
        <v>33478111.325400002</v>
      </c>
      <c r="L92" s="17">
        <f t="shared" si="52"/>
        <v>33478111.325400002</v>
      </c>
      <c r="M92" s="12" t="s">
        <v>134</v>
      </c>
      <c r="N92" s="12" t="s">
        <v>135</v>
      </c>
      <c r="O92" s="44"/>
      <c r="P92" s="48" t="s">
        <v>140</v>
      </c>
      <c r="Q92" s="55" t="s">
        <v>154</v>
      </c>
      <c r="R92" s="55" t="s">
        <v>154</v>
      </c>
      <c r="S92" s="55" t="s">
        <v>154</v>
      </c>
      <c r="T92" s="55" t="s">
        <v>154</v>
      </c>
      <c r="U92" s="55" t="s">
        <v>154</v>
      </c>
      <c r="V92" s="80">
        <v>100</v>
      </c>
      <c r="W92" s="81" t="s">
        <v>140</v>
      </c>
      <c r="X92" s="82">
        <v>32222084.421333332</v>
      </c>
      <c r="Y92" s="82" t="b">
        <f t="shared" si="48"/>
        <v>0</v>
      </c>
    </row>
    <row r="93" spans="1:25" s="38" customFormat="1" ht="25.5" x14ac:dyDescent="0.25">
      <c r="A93" s="11">
        <v>27</v>
      </c>
      <c r="B93" s="64">
        <v>27</v>
      </c>
      <c r="C93" s="56" t="s">
        <v>88</v>
      </c>
      <c r="D93" s="62">
        <v>42295108</v>
      </c>
      <c r="E93" s="61">
        <v>166007024</v>
      </c>
      <c r="F93" s="15" t="s">
        <v>9</v>
      </c>
      <c r="G93" s="16">
        <v>1</v>
      </c>
      <c r="H93" s="17">
        <v>87530625</v>
      </c>
      <c r="I93" s="17">
        <f t="shared" si="49"/>
        <v>16630818.75</v>
      </c>
      <c r="J93" s="17">
        <f t="shared" si="50"/>
        <v>104161443.75</v>
      </c>
      <c r="K93" s="17">
        <f t="shared" si="51"/>
        <v>104161443.75</v>
      </c>
      <c r="L93" s="17">
        <f t="shared" ref="L93:L94" si="53">+K93</f>
        <v>104161443.75</v>
      </c>
      <c r="M93" s="12" t="s">
        <v>136</v>
      </c>
      <c r="N93" s="12" t="s">
        <v>133</v>
      </c>
      <c r="O93" s="44"/>
      <c r="P93" s="48" t="s">
        <v>140</v>
      </c>
      <c r="Q93" s="55" t="s">
        <v>154</v>
      </c>
      <c r="R93" s="55" t="s">
        <v>154</v>
      </c>
      <c r="S93" s="55" t="s">
        <v>154</v>
      </c>
      <c r="T93" s="55" t="s">
        <v>154</v>
      </c>
      <c r="U93" s="55" t="s">
        <v>154</v>
      </c>
      <c r="V93" s="80">
        <v>84.427593199523031</v>
      </c>
      <c r="W93" s="81">
        <v>0</v>
      </c>
      <c r="X93" s="82">
        <v>216486899.95333335</v>
      </c>
      <c r="Y93" s="82" t="b">
        <f t="shared" ref="Y93:Y96" si="54">+X93&lt;J93</f>
        <v>0</v>
      </c>
    </row>
    <row r="94" spans="1:25" s="39" customFormat="1" ht="12.75" customHeight="1" x14ac:dyDescent="0.25">
      <c r="A94" s="11">
        <v>30</v>
      </c>
      <c r="B94" s="64">
        <v>30</v>
      </c>
      <c r="C94" s="56" t="s">
        <v>89</v>
      </c>
      <c r="D94" s="62">
        <v>42295112</v>
      </c>
      <c r="E94" s="61">
        <v>166006140</v>
      </c>
      <c r="F94" s="13" t="s">
        <v>9</v>
      </c>
      <c r="G94" s="14">
        <v>3</v>
      </c>
      <c r="H94" s="59">
        <v>75026250</v>
      </c>
      <c r="I94" s="59">
        <f t="shared" si="49"/>
        <v>14254987.5</v>
      </c>
      <c r="J94" s="59">
        <f t="shared" si="50"/>
        <v>89281237.5</v>
      </c>
      <c r="K94" s="59">
        <f t="shared" si="51"/>
        <v>267843712.5</v>
      </c>
      <c r="L94" s="17">
        <f t="shared" si="53"/>
        <v>267843712.5</v>
      </c>
      <c r="M94" s="12" t="s">
        <v>136</v>
      </c>
      <c r="N94" s="12" t="s">
        <v>133</v>
      </c>
      <c r="O94" s="44"/>
      <c r="P94" s="48" t="s">
        <v>140</v>
      </c>
      <c r="Q94" s="55" t="s">
        <v>154</v>
      </c>
      <c r="R94" s="55" t="s">
        <v>154</v>
      </c>
      <c r="S94" s="55" t="s">
        <v>154</v>
      </c>
      <c r="T94" s="55" t="s">
        <v>154</v>
      </c>
      <c r="U94" s="55" t="s">
        <v>154</v>
      </c>
      <c r="V94" s="80">
        <v>62.511454324319821</v>
      </c>
      <c r="W94" s="81">
        <v>0</v>
      </c>
      <c r="X94" s="82">
        <v>120626333.33333333</v>
      </c>
      <c r="Y94" s="82" t="b">
        <f t="shared" si="54"/>
        <v>0</v>
      </c>
    </row>
    <row r="95" spans="1:25" s="38" customFormat="1" x14ac:dyDescent="0.25">
      <c r="A95" s="11">
        <v>58</v>
      </c>
      <c r="B95" s="11">
        <v>58</v>
      </c>
      <c r="C95" s="12" t="s">
        <v>96</v>
      </c>
      <c r="D95" s="7">
        <v>42271714</v>
      </c>
      <c r="E95" s="21">
        <v>166003013</v>
      </c>
      <c r="F95" s="15" t="s">
        <v>9</v>
      </c>
      <c r="G95" s="16">
        <v>20</v>
      </c>
      <c r="H95" s="17">
        <v>21988633.329999998</v>
      </c>
      <c r="I95" s="17">
        <f t="shared" ref="I95:I96" si="55">+H95*0.19</f>
        <v>4177840.3326999997</v>
      </c>
      <c r="J95" s="17">
        <f t="shared" ref="J95:J96" si="56">H95+I95</f>
        <v>26166473.662699997</v>
      </c>
      <c r="K95" s="17">
        <f t="shared" ref="K95:K96" si="57">J95*G95</f>
        <v>523329473.25399995</v>
      </c>
      <c r="L95" s="17">
        <f t="shared" ref="L95" si="58">+K95</f>
        <v>523329473.25399995</v>
      </c>
      <c r="M95" s="12" t="s">
        <v>134</v>
      </c>
      <c r="N95" s="12" t="s">
        <v>137</v>
      </c>
      <c r="O95" s="44"/>
      <c r="P95" s="48" t="s">
        <v>140</v>
      </c>
      <c r="Q95" s="55" t="s">
        <v>154</v>
      </c>
      <c r="R95" s="55" t="s">
        <v>154</v>
      </c>
      <c r="S95" s="55" t="s">
        <v>154</v>
      </c>
      <c r="T95" s="55" t="s">
        <v>154</v>
      </c>
      <c r="U95" s="55" t="s">
        <v>154</v>
      </c>
      <c r="V95" s="80">
        <v>99.999999999999986</v>
      </c>
      <c r="W95" s="81" t="s">
        <v>140</v>
      </c>
      <c r="X95" s="82">
        <v>52119163.198666669</v>
      </c>
      <c r="Y95" s="82" t="b">
        <f t="shared" si="54"/>
        <v>0</v>
      </c>
    </row>
    <row r="96" spans="1:25" s="40" customFormat="1" ht="25.5" x14ac:dyDescent="0.25">
      <c r="A96" s="22">
        <v>78</v>
      </c>
      <c r="B96" s="23">
        <v>78</v>
      </c>
      <c r="C96" s="64" t="s">
        <v>98</v>
      </c>
      <c r="D96" s="62">
        <v>42281508</v>
      </c>
      <c r="E96" s="61">
        <v>166009002</v>
      </c>
      <c r="F96" s="15" t="s">
        <v>9</v>
      </c>
      <c r="G96" s="16">
        <v>1</v>
      </c>
      <c r="H96" s="17">
        <v>375561062.5</v>
      </c>
      <c r="I96" s="17">
        <f t="shared" si="55"/>
        <v>71356601.875</v>
      </c>
      <c r="J96" s="17">
        <f t="shared" si="56"/>
        <v>446917664.375</v>
      </c>
      <c r="K96" s="17">
        <f t="shared" si="57"/>
        <v>446917664.375</v>
      </c>
      <c r="L96" s="59">
        <f t="shared" ref="L96" si="59">+K96</f>
        <v>446917664.375</v>
      </c>
      <c r="M96" s="11" t="s">
        <v>138</v>
      </c>
      <c r="N96" s="11" t="s">
        <v>139</v>
      </c>
      <c r="O96" s="45"/>
      <c r="P96" s="48" t="s">
        <v>140</v>
      </c>
      <c r="Q96" s="55" t="s">
        <v>154</v>
      </c>
      <c r="R96" s="55" t="s">
        <v>154</v>
      </c>
      <c r="S96" s="55" t="s">
        <v>154</v>
      </c>
      <c r="T96" s="55" t="s">
        <v>154</v>
      </c>
      <c r="U96" s="55" t="s">
        <v>154</v>
      </c>
      <c r="V96" s="80">
        <v>88.624972137520245</v>
      </c>
      <c r="W96" s="81">
        <v>0</v>
      </c>
      <c r="X96" s="82">
        <v>448038962.37000006</v>
      </c>
      <c r="Y96" s="82" t="b">
        <f t="shared" si="54"/>
        <v>0</v>
      </c>
    </row>
    <row r="97" spans="1:25" s="37" customFormat="1" ht="38.25" x14ac:dyDescent="0.25">
      <c r="A97" s="11">
        <v>1</v>
      </c>
      <c r="B97" s="11">
        <v>1</v>
      </c>
      <c r="C97" s="12" t="s">
        <v>73</v>
      </c>
      <c r="D97" s="4">
        <v>421712101</v>
      </c>
      <c r="E97" s="12">
        <v>166003005</v>
      </c>
      <c r="F97" s="13" t="s">
        <v>9</v>
      </c>
      <c r="G97" s="14">
        <v>8</v>
      </c>
      <c r="H97" s="59">
        <v>13998000</v>
      </c>
      <c r="I97" s="59">
        <f t="shared" ref="I97" si="60">+H97*0.19</f>
        <v>2659620</v>
      </c>
      <c r="J97" s="59">
        <f t="shared" ref="J97" si="61">H97+I97</f>
        <v>16657620</v>
      </c>
      <c r="K97" s="59">
        <f t="shared" ref="K97" si="62">J97*G97</f>
        <v>133260960</v>
      </c>
      <c r="L97" s="59">
        <f>+K97</f>
        <v>133260960</v>
      </c>
      <c r="M97" s="12" t="s">
        <v>141</v>
      </c>
      <c r="N97" s="12"/>
      <c r="O97" s="44">
        <v>0.02</v>
      </c>
      <c r="P97" s="48" t="s">
        <v>143</v>
      </c>
      <c r="Q97" s="55" t="s">
        <v>154</v>
      </c>
      <c r="R97" s="55" t="s">
        <v>154</v>
      </c>
      <c r="S97" s="55" t="s">
        <v>154</v>
      </c>
      <c r="T97" s="55" t="s">
        <v>154</v>
      </c>
      <c r="U97" s="55" t="s">
        <v>154</v>
      </c>
      <c r="V97" s="80">
        <v>100</v>
      </c>
      <c r="W97" s="81" t="s">
        <v>143</v>
      </c>
      <c r="X97" s="82">
        <v>28259294.666666668</v>
      </c>
      <c r="Y97" s="82" t="b">
        <f t="shared" ref="Y97:Y98" si="63">+X97&lt;J97</f>
        <v>0</v>
      </c>
    </row>
    <row r="98" spans="1:25" s="38" customFormat="1" ht="38.25" x14ac:dyDescent="0.25">
      <c r="A98" s="11">
        <v>5</v>
      </c>
      <c r="B98" s="11">
        <v>5</v>
      </c>
      <c r="C98" s="12" t="s">
        <v>83</v>
      </c>
      <c r="D98" s="6">
        <v>42192201</v>
      </c>
      <c r="E98" s="19">
        <v>168001034</v>
      </c>
      <c r="F98" s="15" t="s">
        <v>9</v>
      </c>
      <c r="G98" s="16">
        <v>69</v>
      </c>
      <c r="H98" s="17">
        <v>8517000</v>
      </c>
      <c r="I98" s="17">
        <f t="shared" ref="I98" si="64">+H98*0.19</f>
        <v>1618230</v>
      </c>
      <c r="J98" s="17">
        <f t="shared" ref="J98" si="65">H98+I98</f>
        <v>10135230</v>
      </c>
      <c r="K98" s="17">
        <f t="shared" ref="K98" si="66">J98*G98</f>
        <v>699330870</v>
      </c>
      <c r="L98" s="59">
        <f>+K98</f>
        <v>699330870</v>
      </c>
      <c r="M98" s="12" t="s">
        <v>142</v>
      </c>
      <c r="N98" s="12"/>
      <c r="O98" s="44">
        <v>0.02</v>
      </c>
      <c r="P98" s="48" t="s">
        <v>143</v>
      </c>
      <c r="Q98" s="55" t="s">
        <v>154</v>
      </c>
      <c r="R98" s="55" t="s">
        <v>154</v>
      </c>
      <c r="S98" s="55" t="s">
        <v>154</v>
      </c>
      <c r="T98" s="55" t="s">
        <v>154</v>
      </c>
      <c r="U98" s="55" t="s">
        <v>154</v>
      </c>
      <c r="V98" s="80">
        <v>77.05630515439708</v>
      </c>
      <c r="W98" s="81">
        <v>0</v>
      </c>
      <c r="X98" s="82">
        <v>12974448.223333335</v>
      </c>
      <c r="Y98" s="82" t="b">
        <f t="shared" si="63"/>
        <v>0</v>
      </c>
    </row>
  </sheetData>
  <sheetProtection password="CC3D" sheet="1" formatCells="0" formatColumns="0" formatRows="0" insertColumns="0" insertRows="0" insertHyperlinks="0" deleteColumns="0" deleteRows="0" sort="0" autoFilter="0" pivotTables="0"/>
  <autoFilter ref="A2:Y98"/>
  <mergeCells count="8">
    <mergeCell ref="L21:L84"/>
    <mergeCell ref="C85:C87"/>
    <mergeCell ref="L85:L87"/>
    <mergeCell ref="C88:C89"/>
    <mergeCell ref="L88:L89"/>
    <mergeCell ref="A85:A87"/>
    <mergeCell ref="A88:A89"/>
    <mergeCell ref="A1:P1"/>
  </mergeCells>
  <conditionalFormatting sqref="V3:V98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0.11811023622047245" right="0.11811023622047245" top="0.15748031496062992" bottom="0.15748031496062992" header="0.31496062992125984" footer="0.31496062992125984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ECONOMICO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Derby Leonardo Giraldo Orjuela</cp:lastModifiedBy>
  <cp:lastPrinted>2019-04-12T12:51:27Z</cp:lastPrinted>
  <dcterms:created xsi:type="dcterms:W3CDTF">2018-04-23T18:47:19Z</dcterms:created>
  <dcterms:modified xsi:type="dcterms:W3CDTF">2019-08-20T22:52:50Z</dcterms:modified>
</cp:coreProperties>
</file>