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120" windowHeight="8010"/>
  </bookViews>
  <sheets>
    <sheet name="EVALUACIÓN ECONÓMICA" sheetId="13" r:id="rId1"/>
  </sheets>
  <definedNames>
    <definedName name="_xlnm._FilterDatabase" localSheetId="0" hidden="1">'EVALUACIÓN ECONÓMICA'!$A$2:$Y$101</definedName>
    <definedName name="DATOS">#REF!</definedName>
    <definedName name="DATOS1">#REF!</definedName>
  </definedNames>
  <calcPr calcId="145621"/>
</workbook>
</file>

<file path=xl/calcChain.xml><?xml version="1.0" encoding="utf-8"?>
<calcChain xmlns="http://schemas.openxmlformats.org/spreadsheetml/2006/main">
  <c r="I101" i="13" l="1"/>
  <c r="J101" i="13" s="1"/>
  <c r="I100" i="13"/>
  <c r="J100" i="13" s="1"/>
  <c r="I99" i="13"/>
  <c r="J99" i="13" s="1"/>
  <c r="I98" i="13"/>
  <c r="J98" i="13" s="1"/>
  <c r="I97" i="13"/>
  <c r="J97" i="13" s="1"/>
  <c r="I96" i="13"/>
  <c r="J96" i="13" s="1"/>
  <c r="Y96" i="13" s="1"/>
  <c r="I95" i="13"/>
  <c r="J95" i="13" s="1"/>
  <c r="I94" i="13"/>
  <c r="J94" i="13" s="1"/>
  <c r="I93" i="13"/>
  <c r="J93" i="13" s="1"/>
  <c r="I92" i="13"/>
  <c r="J92" i="13" s="1"/>
  <c r="I91" i="13"/>
  <c r="J91" i="13" s="1"/>
  <c r="I90" i="13"/>
  <c r="J90" i="13" s="1"/>
  <c r="I89" i="13"/>
  <c r="J89" i="13" s="1"/>
  <c r="I88" i="13"/>
  <c r="J88" i="13" s="1"/>
  <c r="I87" i="13"/>
  <c r="J87" i="13" s="1"/>
  <c r="I86" i="13"/>
  <c r="J86" i="13" s="1"/>
  <c r="I85" i="13"/>
  <c r="J85" i="13" s="1"/>
  <c r="I84" i="13"/>
  <c r="J84" i="13" s="1"/>
  <c r="I83" i="13"/>
  <c r="J83" i="13" s="1"/>
  <c r="I82" i="13"/>
  <c r="J82" i="13" s="1"/>
  <c r="I81" i="13"/>
  <c r="J81" i="13" s="1"/>
  <c r="K81" i="13" s="1"/>
  <c r="I80" i="13"/>
  <c r="J80" i="13" s="1"/>
  <c r="I79" i="13"/>
  <c r="J79" i="13" s="1"/>
  <c r="K79" i="13" s="1"/>
  <c r="I78" i="13"/>
  <c r="J78" i="13" s="1"/>
  <c r="I77" i="13"/>
  <c r="J77" i="13" s="1"/>
  <c r="K77" i="13" s="1"/>
  <c r="I76" i="13"/>
  <c r="J76" i="13" s="1"/>
  <c r="I75" i="13"/>
  <c r="J75" i="13" s="1"/>
  <c r="Y75" i="13" s="1"/>
  <c r="I74" i="13"/>
  <c r="J74" i="13" s="1"/>
  <c r="I73" i="13"/>
  <c r="J73" i="13" s="1"/>
  <c r="K73" i="13" s="1"/>
  <c r="I72" i="13"/>
  <c r="J72" i="13" s="1"/>
  <c r="I71" i="13"/>
  <c r="J71" i="13" s="1"/>
  <c r="K71" i="13" s="1"/>
  <c r="I70" i="13"/>
  <c r="J70" i="13" s="1"/>
  <c r="I69" i="13"/>
  <c r="J69" i="13" s="1"/>
  <c r="K69" i="13" s="1"/>
  <c r="I68" i="13"/>
  <c r="J68" i="13" s="1"/>
  <c r="K68" i="13" s="1"/>
  <c r="I67" i="13"/>
  <c r="J67" i="13" s="1"/>
  <c r="I66" i="13"/>
  <c r="J66" i="13" s="1"/>
  <c r="I65" i="13"/>
  <c r="J65" i="13" s="1"/>
  <c r="I64" i="13"/>
  <c r="J64" i="13" s="1"/>
  <c r="J63" i="13"/>
  <c r="K63" i="13" s="1"/>
  <c r="I63" i="13"/>
  <c r="I62" i="13"/>
  <c r="J62" i="13" s="1"/>
  <c r="K62" i="13" s="1"/>
  <c r="I61" i="13"/>
  <c r="J61" i="13" s="1"/>
  <c r="I60" i="13"/>
  <c r="J60" i="13" s="1"/>
  <c r="I59" i="13"/>
  <c r="J59" i="13" s="1"/>
  <c r="I58" i="13"/>
  <c r="J58" i="13" s="1"/>
  <c r="K58" i="13" s="1"/>
  <c r="I57" i="13"/>
  <c r="J57" i="13" s="1"/>
  <c r="I56" i="13"/>
  <c r="J56" i="13" s="1"/>
  <c r="I55" i="13"/>
  <c r="J55" i="13" s="1"/>
  <c r="K55" i="13" s="1"/>
  <c r="I54" i="13"/>
  <c r="J54" i="13" s="1"/>
  <c r="K54" i="13" s="1"/>
  <c r="I53" i="13"/>
  <c r="J53" i="13" s="1"/>
  <c r="I52" i="13"/>
  <c r="J52" i="13" s="1"/>
  <c r="I51" i="13"/>
  <c r="J51" i="13" s="1"/>
  <c r="I50" i="13"/>
  <c r="J50" i="13" s="1"/>
  <c r="K50" i="13" s="1"/>
  <c r="I49" i="13"/>
  <c r="J49" i="13" s="1"/>
  <c r="I48" i="13"/>
  <c r="J48" i="13" s="1"/>
  <c r="I47" i="13"/>
  <c r="J47" i="13" s="1"/>
  <c r="K47" i="13" s="1"/>
  <c r="I46" i="13"/>
  <c r="J46" i="13" s="1"/>
  <c r="K46" i="13" s="1"/>
  <c r="I45" i="13"/>
  <c r="J45" i="13" s="1"/>
  <c r="I44" i="13"/>
  <c r="J44" i="13" s="1"/>
  <c r="I43" i="13"/>
  <c r="J43" i="13" s="1"/>
  <c r="I42" i="13"/>
  <c r="J42" i="13" s="1"/>
  <c r="K42" i="13" s="1"/>
  <c r="I41" i="13"/>
  <c r="J41" i="13" s="1"/>
  <c r="I40" i="13"/>
  <c r="J40" i="13" s="1"/>
  <c r="I39" i="13"/>
  <c r="J39" i="13" s="1"/>
  <c r="K39" i="13" s="1"/>
  <c r="I38" i="13"/>
  <c r="J38" i="13" s="1"/>
  <c r="K38" i="13" s="1"/>
  <c r="I37" i="13"/>
  <c r="J37" i="13" s="1"/>
  <c r="I36" i="13"/>
  <c r="J36" i="13" s="1"/>
  <c r="I35" i="13"/>
  <c r="J35" i="13" s="1"/>
  <c r="I34" i="13"/>
  <c r="J34" i="13" s="1"/>
  <c r="K34" i="13" s="1"/>
  <c r="I33" i="13"/>
  <c r="J33" i="13" s="1"/>
  <c r="I32" i="13"/>
  <c r="J32" i="13" s="1"/>
  <c r="I31" i="13"/>
  <c r="J31" i="13" s="1"/>
  <c r="K31" i="13" s="1"/>
  <c r="I30" i="13"/>
  <c r="J30" i="13" s="1"/>
  <c r="K30" i="13" s="1"/>
  <c r="I29" i="13"/>
  <c r="J29" i="13" s="1"/>
  <c r="I28" i="13"/>
  <c r="J28" i="13" s="1"/>
  <c r="I27" i="13"/>
  <c r="J27" i="13" s="1"/>
  <c r="I26" i="13"/>
  <c r="J26" i="13" s="1"/>
  <c r="K26" i="13" s="1"/>
  <c r="I25" i="13"/>
  <c r="J25" i="13" s="1"/>
  <c r="I24" i="13"/>
  <c r="J24" i="13" s="1"/>
  <c r="I23" i="13"/>
  <c r="J23" i="13" s="1"/>
  <c r="K23" i="13" s="1"/>
  <c r="I22" i="13"/>
  <c r="J22" i="13" s="1"/>
  <c r="I21" i="13"/>
  <c r="J21" i="13" s="1"/>
  <c r="I20" i="13"/>
  <c r="J20" i="13" s="1"/>
  <c r="I19" i="13"/>
  <c r="J19" i="13" s="1"/>
  <c r="I18" i="13"/>
  <c r="J18" i="13" s="1"/>
  <c r="I17" i="13"/>
  <c r="J17" i="13" s="1"/>
  <c r="I16" i="13"/>
  <c r="J16" i="13" s="1"/>
  <c r="I15" i="13"/>
  <c r="J15" i="13" s="1"/>
  <c r="I14" i="13"/>
  <c r="J14" i="13" s="1"/>
  <c r="I13" i="13"/>
  <c r="J13" i="13" s="1"/>
  <c r="I12" i="13"/>
  <c r="J12" i="13" s="1"/>
  <c r="K12" i="13" s="1"/>
  <c r="L12" i="13" s="1"/>
  <c r="I11" i="13"/>
  <c r="J11" i="13" s="1"/>
  <c r="I10" i="13"/>
  <c r="J10" i="13" s="1"/>
  <c r="Y10" i="13" s="1"/>
  <c r="I9" i="13"/>
  <c r="J9" i="13" s="1"/>
  <c r="I8" i="13"/>
  <c r="J8" i="13" s="1"/>
  <c r="I7" i="13"/>
  <c r="J7" i="13" s="1"/>
  <c r="Y7" i="13" s="1"/>
  <c r="I6" i="13"/>
  <c r="J6" i="13" s="1"/>
  <c r="Y6" i="13" s="1"/>
  <c r="I5" i="13"/>
  <c r="J5" i="13" s="1"/>
  <c r="I4" i="13"/>
  <c r="J4" i="13" s="1"/>
  <c r="I3" i="13"/>
  <c r="J3" i="13" s="1"/>
  <c r="K27" i="13" l="1"/>
  <c r="K59" i="13"/>
  <c r="K43" i="13"/>
  <c r="Y15" i="13"/>
  <c r="K35" i="13"/>
  <c r="K51" i="13"/>
  <c r="Y98" i="13"/>
  <c r="K25" i="13"/>
  <c r="K36" i="13"/>
  <c r="K41" i="13"/>
  <c r="K52" i="13"/>
  <c r="K57" i="13"/>
  <c r="K32" i="13"/>
  <c r="K37" i="13"/>
  <c r="K48" i="13"/>
  <c r="K53" i="13"/>
  <c r="K64" i="13"/>
  <c r="K67" i="13"/>
  <c r="K15" i="13"/>
  <c r="L15" i="13" s="1"/>
  <c r="K28" i="13"/>
  <c r="K33" i="13"/>
  <c r="K44" i="13"/>
  <c r="K49" i="13"/>
  <c r="K60" i="13"/>
  <c r="K65" i="13"/>
  <c r="K70" i="13"/>
  <c r="K24" i="13"/>
  <c r="K29" i="13"/>
  <c r="K40" i="13"/>
  <c r="K45" i="13"/>
  <c r="K56" i="13"/>
  <c r="K61" i="13"/>
  <c r="K72" i="13"/>
  <c r="K74" i="13"/>
  <c r="K76" i="13"/>
  <c r="K78" i="13"/>
  <c r="K80" i="13"/>
  <c r="K82" i="13"/>
  <c r="Y90" i="13"/>
  <c r="K90" i="13"/>
  <c r="Y83" i="13"/>
  <c r="Y85" i="13"/>
  <c r="K85" i="13"/>
  <c r="Y87" i="13"/>
  <c r="K87" i="13"/>
  <c r="K66" i="13"/>
  <c r="K83" i="13"/>
  <c r="Y89" i="13"/>
  <c r="K98" i="13"/>
  <c r="L98" i="13" s="1"/>
  <c r="Y3" i="13"/>
  <c r="K3" i="13"/>
  <c r="L3" i="13" s="1"/>
  <c r="Y4" i="13"/>
  <c r="K4" i="13"/>
  <c r="L4" i="13" s="1"/>
  <c r="Y5" i="13"/>
  <c r="K5" i="13"/>
  <c r="L5" i="13" s="1"/>
  <c r="Y11" i="13"/>
  <c r="K11" i="13"/>
  <c r="L11" i="13" s="1"/>
  <c r="Y8" i="13"/>
  <c r="K8" i="13"/>
  <c r="L8" i="13" s="1"/>
  <c r="Y9" i="13"/>
  <c r="K9" i="13"/>
  <c r="L9" i="13" s="1"/>
  <c r="K6" i="13"/>
  <c r="L6" i="13" s="1"/>
  <c r="Y14" i="13"/>
  <c r="K14" i="13"/>
  <c r="L14" i="13" s="1"/>
  <c r="K20" i="13"/>
  <c r="L20" i="13" s="1"/>
  <c r="Y20" i="13"/>
  <c r="Y21" i="13"/>
  <c r="K21" i="13"/>
  <c r="L21" i="13" s="1"/>
  <c r="Y12" i="13"/>
  <c r="Y13" i="13"/>
  <c r="K13" i="13"/>
  <c r="L13" i="13" s="1"/>
  <c r="Y19" i="13"/>
  <c r="K19" i="13"/>
  <c r="L19" i="13" s="1"/>
  <c r="K7" i="13"/>
  <c r="L7" i="13" s="1"/>
  <c r="K10" i="13"/>
  <c r="L10" i="13" s="1"/>
  <c r="Y16" i="13"/>
  <c r="K16" i="13"/>
  <c r="L16" i="13" s="1"/>
  <c r="Y22" i="13"/>
  <c r="K22" i="13"/>
  <c r="Y17" i="13"/>
  <c r="K17" i="13"/>
  <c r="L17" i="13" s="1"/>
  <c r="Y18" i="13"/>
  <c r="K18" i="13"/>
  <c r="L18" i="13" s="1"/>
  <c r="K84" i="13"/>
  <c r="Y84" i="13"/>
  <c r="K75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7" i="13"/>
  <c r="Y79" i="13"/>
  <c r="Y81" i="13"/>
  <c r="Y76" i="13"/>
  <c r="Y78" i="13"/>
  <c r="Y80" i="13"/>
  <c r="Y82" i="13"/>
  <c r="Y86" i="13"/>
  <c r="K86" i="13"/>
  <c r="K89" i="13"/>
  <c r="L89" i="13" s="1"/>
  <c r="K88" i="13"/>
  <c r="Y88" i="13"/>
  <c r="Y97" i="13"/>
  <c r="K97" i="13"/>
  <c r="L97" i="13" s="1"/>
  <c r="Y91" i="13"/>
  <c r="K91" i="13"/>
  <c r="L91" i="13" s="1"/>
  <c r="Y100" i="13"/>
  <c r="K100" i="13"/>
  <c r="L100" i="13" s="1"/>
  <c r="Y92" i="13"/>
  <c r="K92" i="13"/>
  <c r="L92" i="13" s="1"/>
  <c r="K96" i="13"/>
  <c r="L96" i="13" s="1"/>
  <c r="Y93" i="13"/>
  <c r="K93" i="13"/>
  <c r="L93" i="13" s="1"/>
  <c r="K94" i="13"/>
  <c r="L94" i="13" s="1"/>
  <c r="Y94" i="13"/>
  <c r="Y95" i="13"/>
  <c r="Y101" i="13"/>
  <c r="K101" i="13"/>
  <c r="L101" i="13" s="1"/>
  <c r="K95" i="13"/>
  <c r="L95" i="13" s="1"/>
  <c r="Y99" i="13"/>
  <c r="K99" i="13"/>
  <c r="L99" i="13" s="1"/>
  <c r="L86" i="13" l="1"/>
  <c r="L22" i="13"/>
</calcChain>
</file>

<file path=xl/sharedStrings.xml><?xml version="1.0" encoding="utf-8"?>
<sst xmlns="http://schemas.openxmlformats.org/spreadsheetml/2006/main" count="947" uniqueCount="160">
  <si>
    <t>ITEM</t>
  </si>
  <si>
    <t>PRODUCTO REQUERIDO</t>
  </si>
  <si>
    <t>VALOR UNITARIO  SIN IVA</t>
  </si>
  <si>
    <t>VALOR TOTAL UNITARIO IVA INCLUIDO</t>
  </si>
  <si>
    <t>VALOR TOTAL CANTIDADES REQUERIDAS IVA INCLUIDO</t>
  </si>
  <si>
    <t>DETALLES (SI LOS REQUIERE)</t>
  </si>
  <si>
    <t>VALOR IVA</t>
  </si>
  <si>
    <t xml:space="preserve">MARCA Y/O REFERENCIA </t>
  </si>
  <si>
    <t>EQUIPO PARA TIROIDECTOMIA</t>
  </si>
  <si>
    <t>UNIDAD</t>
  </si>
  <si>
    <t>UNIDAD DE MEDIDA</t>
  </si>
  <si>
    <t>EQUIPO PARA LAPAROTOMIA ADULTOS</t>
  </si>
  <si>
    <t>CESAREA N. 2</t>
  </si>
  <si>
    <t>EQUIPO  COMPRESIÓN</t>
  </si>
  <si>
    <t>EQUIPO DE AMPUTACIÓN</t>
  </si>
  <si>
    <t>EQUIPO DE EPISIORRAFIA</t>
  </si>
  <si>
    <t>EQUIPO DE EPISIOTOMIA</t>
  </si>
  <si>
    <t>EQUIPO DE ESTOMAGO</t>
  </si>
  <si>
    <t>EQUIPO DE FEMUR</t>
  </si>
  <si>
    <t>EQUIPO DE LAPAROTOMIA DE GINECO</t>
  </si>
  <si>
    <t>EQUIPO DE LEGRADO GINECOLOGICO</t>
  </si>
  <si>
    <t>EQUIPO DE PARTOS</t>
  </si>
  <si>
    <t>EQUIPO DE PUNTOS</t>
  </si>
  <si>
    <t>EQUIPO DE REVISIÓN UTERINA</t>
  </si>
  <si>
    <t>EQUIPO DE TORAX</t>
  </si>
  <si>
    <t>EQUIPO HERNIA</t>
  </si>
  <si>
    <t>EQUIPO INTESTINAL</t>
  </si>
  <si>
    <t>EQUIPO DE OIDO</t>
  </si>
  <si>
    <t>EQUIPO ORBITO FACIAL</t>
  </si>
  <si>
    <t>EQUIPO PARA ACCESORIOS BILIARES</t>
  </si>
  <si>
    <t>EQUIPO DE AMIGDALAS</t>
  </si>
  <si>
    <t>EQUIPO PARA AMNIOTOMIA</t>
  </si>
  <si>
    <t>EQUIPO DE AMPUTACION</t>
  </si>
  <si>
    <t>EQUIPO DE APENDICE</t>
  </si>
  <si>
    <t>EQUIPO PARA BIOPSIA UTERINA</t>
  </si>
  <si>
    <t>EQUIPO DE CATETERISMO</t>
  </si>
  <si>
    <t>EQUIPO DE CESAREA</t>
  </si>
  <si>
    <t>EQUIPO DE CIRCUNCISION</t>
  </si>
  <si>
    <t>EQUIPO PARA CIRUGIA ANAL</t>
  </si>
  <si>
    <t>EQUIPO PARA CIRUGIA MAYOR</t>
  </si>
  <si>
    <t>EQUIPO CISTOTOMIA</t>
  </si>
  <si>
    <t>EQUIPO PARA COLPORRAFIA</t>
  </si>
  <si>
    <t>EQUIPO DE CURACIONES</t>
  </si>
  <si>
    <t>EQUIPO PARA DIU (PLANIFICACION)</t>
  </si>
  <si>
    <t>EQUIPO PARA DERMATOLOGIA</t>
  </si>
  <si>
    <t>EQUIPO PARA DISECCION</t>
  </si>
  <si>
    <t>EQUIPO PARA DISECCION DE VENA</t>
  </si>
  <si>
    <t>EQUIPO PARA DRENAJE DE ABCESO</t>
  </si>
  <si>
    <t>EQUIPO PARA EPISIOTOMIA</t>
  </si>
  <si>
    <t>EQUIPO PARA EXAMEN GINECOLOGICO</t>
  </si>
  <si>
    <t>EQUIPO PARA EXTRACCION DE UÑAS</t>
  </si>
  <si>
    <t>EQUIPO PARA FISTULA ARTERIOVENOSA</t>
  </si>
  <si>
    <t>EQUIPO PARA GINECOLOGIA VAGINAL</t>
  </si>
  <si>
    <t>EQUIPO PARA HERNIA PEDIATRICA</t>
  </si>
  <si>
    <t>EQUIPO PARA LAPAROTOMIA PEDIATRICA</t>
  </si>
  <si>
    <t>EQUIPO PARA LAVADO DE OIDO</t>
  </si>
  <si>
    <t>EQUIPO PARA MEATOMIA</t>
  </si>
  <si>
    <t>EQUIPO PARA NEFRECTOMIA</t>
  </si>
  <si>
    <t>EQUIPO PARA PEQUEÑA CIRUGIA</t>
  </si>
  <si>
    <t>EQUIPO PARA PLASTICA PEDIATRICO</t>
  </si>
  <si>
    <t>EQUIPO PARA PROSTATECTOMIA SUPRAPUBICA</t>
  </si>
  <si>
    <t>EQUIPO PARA TAPONAMIENTO NASAL</t>
  </si>
  <si>
    <t>EQUIPO PARA TORACOCENTESIS</t>
  </si>
  <si>
    <t>EQUIPO PARA TRAQUEOSTOMIA</t>
  </si>
  <si>
    <t>EQUIPO PARA TUNEL DEL CARPO</t>
  </si>
  <si>
    <t>EQUIPO PARA VARICES</t>
  </si>
  <si>
    <t>EQUIPO PARA VASECTOMIA</t>
  </si>
  <si>
    <t>EQUIPO SEPTO-OTORRINO</t>
  </si>
  <si>
    <t>EQUIPO VASCULAR</t>
  </si>
  <si>
    <t>GANCHOS DE OIDO</t>
  </si>
  <si>
    <t>VASCULAR PERIFERICO</t>
  </si>
  <si>
    <t>ORTOPEDIA MAYOR</t>
  </si>
  <si>
    <t>EQUIPO DE TORACOSTOMIA</t>
  </si>
  <si>
    <t>DESFIBRILADOR</t>
  </si>
  <si>
    <t>CAMA DE CUATRO PLANOS</t>
  </si>
  <si>
    <t>LÁMPARA CIELÍTICA DOBLE SATÉLITE</t>
  </si>
  <si>
    <t>ELECTROBISTURÍ</t>
  </si>
  <si>
    <t>LÁMPARA DE CALOR RADIANTE</t>
  </si>
  <si>
    <t>VENTILADOR DE TRANSPORTE</t>
  </si>
  <si>
    <t>AUTOCLAVE A VAPOR</t>
  </si>
  <si>
    <t>CANTIDADES REQUERIDAS</t>
  </si>
  <si>
    <t>CÓDIGO UNSPSC</t>
  </si>
  <si>
    <t>CÓDIGO HOSPITAL</t>
  </si>
  <si>
    <t>ELECTROCARDIOGRAFO</t>
  </si>
  <si>
    <t>CAMILLAS DE TRANSPORTE Y RECUPERACIÓN</t>
  </si>
  <si>
    <t xml:space="preserve">FLUJOMETRO SENCILLO NEONATAL - FLUJOMETRO DOBLE - FLUJOMETRO SENCILLO     </t>
  </si>
  <si>
    <t xml:space="preserve"> MESA ATENCIÓN DE PARTOS</t>
  </si>
  <si>
    <t>MÁQUINA DE ANESTESIA</t>
  </si>
  <si>
    <t>MONITOR FETAL                                                                                                                                                                                                                                                            (MONITOR FETAL TIPO I)</t>
  </si>
  <si>
    <t xml:space="preserve"> MESA DE CIRUGÍA PARA ORTOPEDIA          </t>
  </si>
  <si>
    <t xml:space="preserve"> MESA DE CIRUGÍA                                                                                                  </t>
  </si>
  <si>
    <t xml:space="preserve">PROCESADOR TEJIDOS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</si>
  <si>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COLOREADOR AUTOMÁTICO DE LÁMINAS                                                                                                                                                                                                            </t>
  </si>
  <si>
    <t xml:space="preserve"> MICRÓTOMO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</si>
  <si>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CRIOSTATO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</si>
  <si>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CENTRAL DE INCLUSIÓN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</si>
  <si>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MESA DE MACROSCOPIA                                                                                                                                                                                                                                 </t>
  </si>
  <si>
    <t xml:space="preserve">INCUBADORA CERRADA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</si>
  <si>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LÁMPARA DE FOTOTERAPIA   </t>
  </si>
  <si>
    <t>AUTOCLAVE DE PEROXIDO DE HIDROGENO</t>
  </si>
  <si>
    <t>MONITOR DE SIGNOS VITALES  BASICOS</t>
  </si>
  <si>
    <t xml:space="preserve"> CAMA DE REANIMACION                                                                                                                                                                                                                                           </t>
  </si>
  <si>
    <t>LÁMPARA CIELÍTICA UN SATÉLITE</t>
  </si>
  <si>
    <t>EQUIPO PARA EPISIORRAFIA</t>
  </si>
  <si>
    <t>ITEM2</t>
  </si>
  <si>
    <t>8A</t>
  </si>
  <si>
    <t>8B</t>
  </si>
  <si>
    <t>8C</t>
  </si>
  <si>
    <t>9A</t>
  </si>
  <si>
    <t>9B</t>
  </si>
  <si>
    <t>TOTAL POR GRUPO 
(SI APLICA)</t>
  </si>
  <si>
    <t xml:space="preserve"> REGULADOR DE VACIO SENCILLO, REGULADOR DE VACÍO DOBLE      </t>
  </si>
  <si>
    <t>PROPONENTE</t>
  </si>
  <si>
    <t>DESCUENTO FINANCIERO A 30 DÍAS</t>
  </si>
  <si>
    <t>MARCA: INNOMED MODELO: CARDIO-AID 360B</t>
  </si>
  <si>
    <t>MARCA: COMEN MODELO: CM1200</t>
  </si>
  <si>
    <t>MARCA: ERBE MODELO: VIO300S</t>
  </si>
  <si>
    <t>MARCA: COMEN MODELO: STAR5000</t>
  </si>
  <si>
    <t>4-JORGE MACHADO EQUIPOS MEDICOS - JOMEDICAL S.A.S.</t>
  </si>
  <si>
    <t>MARCA: DRAEGER MODELO: PERSEUS A500 DELTA XL</t>
  </si>
  <si>
    <t>MARCA: DRAEGER MODELO: RESUSCITAIRE</t>
  </si>
  <si>
    <t>MARCA: DRAEGER MODELO: ISOLETTE 8000 PLUS</t>
  </si>
  <si>
    <t>MARCA: DRAEGER MODELO: BILILUX</t>
  </si>
  <si>
    <t>MARCA: DRAEGER MODELO: CARINA</t>
  </si>
  <si>
    <t>MARCA:DRAEGER MODELO: VISTA 120S</t>
  </si>
  <si>
    <t>9- DRAEGER COLOMBIA S.A.</t>
  </si>
  <si>
    <t>THERMO FISHER SCIENTIFIC</t>
  </si>
  <si>
    <t>MILESTONE</t>
  </si>
  <si>
    <t>10-MACROSEARCH LTDA</t>
  </si>
  <si>
    <t>KLS MARTIN</t>
  </si>
  <si>
    <t>BELIMED</t>
  </si>
  <si>
    <t>13-QUIRURGICOS LTDA</t>
  </si>
  <si>
    <t>GENTEC</t>
  </si>
  <si>
    <t>18-ASSIST INGENIERIA S.A.S.</t>
  </si>
  <si>
    <t>ZOLL</t>
  </si>
  <si>
    <t>MODELO R SERIES</t>
  </si>
  <si>
    <t>BARRIFAB</t>
  </si>
  <si>
    <t>MODELO BF683EH</t>
  </si>
  <si>
    <t>OLIDEF</t>
  </si>
  <si>
    <t>MATRIX SC</t>
  </si>
  <si>
    <t>BARRFAB</t>
  </si>
  <si>
    <t>SCTI LINE 4</t>
  </si>
  <si>
    <t>CISA</t>
  </si>
  <si>
    <t>4270 SPS</t>
  </si>
  <si>
    <t>22-QUIRURGIL S.A.S.</t>
  </si>
  <si>
    <t>INSTRAMED Ref CARDIOMAX</t>
  </si>
  <si>
    <t>MEDISA Ref TRANSCARE</t>
  </si>
  <si>
    <t>MEDISA Ref GALAXY II</t>
  </si>
  <si>
    <t>24-INGENIERIA Y ARQUITECTURA HOSPITALARIA S.A.S.</t>
  </si>
  <si>
    <t>VALOR PRECIO TECHO</t>
  </si>
  <si>
    <t>SUPERA PRECIO TECHO?</t>
  </si>
  <si>
    <t>CUADRO ECONOMICO - ANEXO 5 - CONV. 13</t>
  </si>
  <si>
    <t>PUNTAJE</t>
  </si>
  <si>
    <t>NOMBRE DEL PROVEEDOR</t>
  </si>
  <si>
    <t>VERIFICACIÓN DE DOCUMENTOS GENERALES</t>
  </si>
  <si>
    <t>EVALUACIÓN JURÍDICA</t>
  </si>
  <si>
    <t>EVALUACIÓN TÉCNICA</t>
  </si>
  <si>
    <t>EVALUACIÓN DE EXPERIENCIA</t>
  </si>
  <si>
    <t>EVALUACIÓN FINANCIERA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</si>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</sst>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_ * #,##0.00_ ;_ * \-#,##0.00_ ;_ * &quot;-&quot;??_ ;_ @_ "/>
    <numFmt numFmtId="171" formatCode="_ &quot;$&quot;\ * #,##0.00_ ;_ &quot;$&quot;\ * \-#,##0.00_ ;_ &quot;$&quot;\ * &quot;-&quot;??_ ;_ @_ "/>
    <numFmt numFmtId="172" formatCode="0.0%"/>
  </numFmts>
  <fonts count="17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b/>
      <sz val="8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Calibri"/>
      <family val="2"/>
      <scheme val="minor"/>
    </font>
    <font>
      <sz val="8"/>
      <name val="Arial Narrow"/>
      <family val="2"/>
    </font>
    <font>
      <b/>
      <sz val="11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29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2" borderId="0" applyNumberFormat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10" fillId="0" borderId="0" applyFont="0" applyFill="0" applyBorder="0" applyAlignment="0" applyProtection="0"/>
    <xf numFmtId="166" fontId="5" fillId="0" borderId="0" applyFont="0" applyFill="0" applyBorder="0" applyAlignment="0" applyProtection="0"/>
    <xf numFmtId="44" fontId="9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11" fillId="0" borderId="0"/>
    <xf numFmtId="0" fontId="9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1" fontId="2" fillId="3" borderId="1" xfId="0" applyNumberFormat="1" applyFont="1" applyFill="1" applyBorder="1" applyAlignment="1" applyProtection="1">
      <alignment horizontal="center" vertical="center" wrapText="1"/>
    </xf>
    <xf numFmtId="1" fontId="2" fillId="3" borderId="2" xfId="0" applyNumberFormat="1" applyFont="1" applyFill="1" applyBorder="1" applyAlignment="1" applyProtection="1">
      <alignment horizontal="center" vertical="center" wrapText="1"/>
    </xf>
    <xf numFmtId="1" fontId="2" fillId="3" borderId="6" xfId="0" applyNumberFormat="1" applyFont="1" applyFill="1" applyBorder="1" applyAlignment="1" applyProtection="1">
      <alignment horizontal="center" vertical="center" wrapText="1"/>
    </xf>
    <xf numFmtId="1" fontId="13" fillId="3" borderId="5" xfId="0" applyNumberFormat="1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1" fontId="1" fillId="4" borderId="5" xfId="0" applyNumberFormat="1" applyFont="1" applyFill="1" applyBorder="1" applyAlignment="1" applyProtection="1">
      <alignment horizontal="center" vertical="center" wrapText="1"/>
    </xf>
    <xf numFmtId="0" fontId="15" fillId="4" borderId="5" xfId="0" applyFont="1" applyFill="1" applyBorder="1" applyAlignment="1" applyProtection="1">
      <alignment horizontal="center" vertical="distributed" wrapText="1"/>
    </xf>
    <xf numFmtId="1" fontId="1" fillId="4" borderId="2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distributed" wrapText="1"/>
    </xf>
    <xf numFmtId="165" fontId="1" fillId="4" borderId="2" xfId="0" applyNumberFormat="1" applyFont="1" applyFill="1" applyBorder="1" applyAlignment="1" applyProtection="1">
      <alignment horizontal="center" vertical="center" wrapText="1"/>
    </xf>
    <xf numFmtId="1" fontId="2" fillId="4" borderId="1" xfId="0" applyNumberFormat="1" applyFont="1" applyFill="1" applyBorder="1" applyAlignment="1" applyProtection="1">
      <alignment horizontal="center" vertical="center" wrapText="1"/>
    </xf>
    <xf numFmtId="1" fontId="2" fillId="4" borderId="2" xfId="0" applyNumberFormat="1" applyFont="1" applyFill="1" applyBorder="1" applyAlignment="1" applyProtection="1">
      <alignment horizontal="center" vertical="center" wrapText="1"/>
    </xf>
    <xf numFmtId="1" fontId="13" fillId="4" borderId="5" xfId="0" applyNumberFormat="1" applyFont="1" applyFill="1" applyBorder="1" applyAlignment="1" applyProtection="1">
      <alignment horizontal="center" vertical="center" wrapText="1"/>
    </xf>
    <xf numFmtId="1" fontId="2" fillId="4" borderId="6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165" fontId="1" fillId="4" borderId="1" xfId="101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 wrapText="1"/>
    </xf>
    <xf numFmtId="0" fontId="12" fillId="5" borderId="1" xfId="0" applyFont="1" applyFill="1" applyBorder="1" applyAlignment="1" applyProtection="1">
      <alignment horizontal="center" vertical="center" wrapText="1"/>
    </xf>
    <xf numFmtId="1" fontId="1" fillId="5" borderId="5" xfId="0" applyNumberFormat="1" applyFont="1" applyFill="1" applyBorder="1" applyAlignment="1" applyProtection="1">
      <alignment horizontal="center" vertical="center" wrapText="1"/>
    </xf>
    <xf numFmtId="0" fontId="15" fillId="5" borderId="5" xfId="0" applyFont="1" applyFill="1" applyBorder="1" applyAlignment="1" applyProtection="1">
      <alignment horizontal="center" vertical="distributed" wrapText="1"/>
    </xf>
    <xf numFmtId="1" fontId="1" fillId="5" borderId="2" xfId="0" applyNumberFormat="1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distributed" wrapText="1"/>
    </xf>
    <xf numFmtId="165" fontId="1" fillId="5" borderId="2" xfId="0" applyNumberFormat="1" applyFont="1" applyFill="1" applyBorder="1" applyAlignment="1" applyProtection="1">
      <alignment horizontal="center" vertical="center" wrapText="1"/>
    </xf>
    <xf numFmtId="1" fontId="2" fillId="5" borderId="2" xfId="0" applyNumberFormat="1" applyFont="1" applyFill="1" applyBorder="1" applyAlignment="1" applyProtection="1">
      <alignment horizontal="center" vertical="center" wrapText="1"/>
    </xf>
    <xf numFmtId="1" fontId="2" fillId="5" borderId="6" xfId="0" applyNumberFormat="1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vertical="distributed" wrapText="1"/>
    </xf>
    <xf numFmtId="0" fontId="1" fillId="0" borderId="0" xfId="0" applyFont="1" applyFill="1" applyAlignment="1" applyProtection="1">
      <alignment horizontal="left" vertical="distributed" wrapText="1"/>
    </xf>
    <xf numFmtId="0" fontId="1" fillId="0" borderId="0" xfId="0" applyFont="1" applyFill="1" applyAlignment="1" applyProtection="1">
      <alignment vertical="center"/>
    </xf>
    <xf numFmtId="0" fontId="14" fillId="0" borderId="0" xfId="0" applyFont="1" applyFill="1" applyProtection="1"/>
    <xf numFmtId="172" fontId="12" fillId="5" borderId="1" xfId="1028" applyNumberFormat="1" applyFont="1" applyFill="1" applyBorder="1" applyAlignment="1" applyProtection="1">
      <alignment horizontal="center" vertical="center" wrapText="1"/>
    </xf>
    <xf numFmtId="172" fontId="2" fillId="0" borderId="1" xfId="1028" applyNumberFormat="1" applyFont="1" applyFill="1" applyBorder="1" applyAlignment="1" applyProtection="1">
      <alignment horizontal="center" vertical="center" wrapText="1"/>
    </xf>
    <xf numFmtId="172" fontId="12" fillId="4" borderId="1" xfId="1028" applyNumberFormat="1" applyFont="1" applyFill="1" applyBorder="1" applyAlignment="1" applyProtection="1">
      <alignment horizontal="center" vertical="center" wrapText="1"/>
    </xf>
    <xf numFmtId="172" fontId="2" fillId="4" borderId="1" xfId="1028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12" fillId="5" borderId="2" xfId="0" applyFont="1" applyFill="1" applyBorder="1" applyAlignment="1" applyProtection="1">
      <alignment horizontal="left" vertical="center" wrapText="1"/>
    </xf>
    <xf numFmtId="0" fontId="12" fillId="4" borderId="2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Protection="1"/>
    <xf numFmtId="0" fontId="1" fillId="0" borderId="0" xfId="0" applyFont="1" applyFill="1" applyBorder="1" applyAlignment="1" applyProtection="1">
      <alignment wrapText="1"/>
    </xf>
    <xf numFmtId="172" fontId="1" fillId="0" borderId="0" xfId="1028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left"/>
    </xf>
    <xf numFmtId="0" fontId="3" fillId="0" borderId="7" xfId="0" applyFont="1" applyFill="1" applyBorder="1" applyAlignment="1" applyProtection="1"/>
    <xf numFmtId="0" fontId="16" fillId="0" borderId="7" xfId="0" applyFont="1" applyFill="1" applyBorder="1" applyAlignment="1" applyProtection="1">
      <alignment horizont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2" fillId="5" borderId="5" xfId="0" applyFont="1" applyFill="1" applyBorder="1" applyAlignment="1" applyProtection="1">
      <alignment horizontal="center" vertical="center" wrapText="1"/>
    </xf>
    <xf numFmtId="165" fontId="1" fillId="5" borderId="5" xfId="0" applyNumberFormat="1" applyFont="1" applyFill="1" applyBorder="1" applyAlignment="1" applyProtection="1">
      <alignment horizontal="center" vertical="center" wrapText="1"/>
    </xf>
    <xf numFmtId="0" fontId="12" fillId="5" borderId="5" xfId="0" applyFont="1" applyFill="1" applyBorder="1" applyAlignment="1" applyProtection="1">
      <alignment horizontal="center" vertical="center" wrapText="1"/>
    </xf>
    <xf numFmtId="1" fontId="2" fillId="3" borderId="5" xfId="0" applyNumberFormat="1" applyFont="1" applyFill="1" applyBorder="1" applyAlignment="1" applyProtection="1">
      <alignment horizontal="center" vertical="center" wrapText="1"/>
    </xf>
    <xf numFmtId="1" fontId="2" fillId="5" borderId="5" xfId="0" applyNumberFormat="1" applyFont="1" applyFill="1" applyBorder="1" applyAlignment="1" applyProtection="1">
      <alignment horizontal="center" vertical="center" wrapText="1"/>
    </xf>
    <xf numFmtId="1" fontId="2" fillId="4" borderId="5" xfId="0" applyNumberFormat="1" applyFont="1" applyFill="1" applyBorder="1" applyAlignment="1" applyProtection="1">
      <alignment horizontal="center" vertical="center" wrapText="1"/>
    </xf>
    <xf numFmtId="0" fontId="12" fillId="4" borderId="5" xfId="0" applyFont="1" applyFill="1" applyBorder="1" applyAlignment="1" applyProtection="1">
      <alignment horizontal="center" vertical="center" wrapText="1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</xf>
    <xf numFmtId="165" fontId="1" fillId="4" borderId="5" xfId="1010" applyNumberFormat="1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/>
    </xf>
    <xf numFmtId="2" fontId="1" fillId="6" borderId="1" xfId="0" applyNumberFormat="1" applyFont="1" applyFill="1" applyBorder="1" applyAlignment="1" applyProtection="1">
      <alignment horizontal="center" vertical="center"/>
    </xf>
    <xf numFmtId="2" fontId="1" fillId="6" borderId="1" xfId="0" applyNumberFormat="1" applyFont="1" applyFill="1" applyBorder="1" applyAlignment="1" applyProtection="1">
      <alignment horizontal="center" vertical="center" wrapText="1"/>
    </xf>
    <xf numFmtId="165" fontId="1" fillId="0" borderId="1" xfId="0" applyNumberFormat="1" applyFont="1" applyFill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2" fillId="4" borderId="5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 applyProtection="1">
      <alignment horizontal="center" vertical="center" wrapText="1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165" fontId="1" fillId="4" borderId="3" xfId="0" applyNumberFormat="1" applyFont="1" applyFill="1" applyBorder="1" applyAlignment="1" applyProtection="1">
      <alignment horizontal="center" vertical="center" wrapText="1"/>
    </xf>
    <xf numFmtId="165" fontId="1" fillId="4" borderId="4" xfId="0" applyNumberFormat="1" applyFont="1" applyFill="1" applyBorder="1" applyAlignment="1" applyProtection="1">
      <alignment horizontal="center" vertical="center" wrapText="1"/>
    </xf>
    <xf numFmtId="165" fontId="1" fillId="4" borderId="5" xfId="1010" applyNumberFormat="1" applyFont="1" applyFill="1" applyBorder="1" applyAlignment="1" applyProtection="1">
      <alignment horizontal="center" vertical="center" wrapText="1"/>
    </xf>
    <xf numFmtId="165" fontId="1" fillId="4" borderId="3" xfId="1010" applyNumberFormat="1" applyFont="1" applyFill="1" applyBorder="1" applyAlignment="1" applyProtection="1">
      <alignment horizontal="center" vertical="center" wrapText="1"/>
    </xf>
    <xf numFmtId="165" fontId="1" fillId="4" borderId="4" xfId="1010" applyNumberFormat="1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/>
    </xf>
  </cellXfs>
  <cellStyles count="1029">
    <cellStyle name="Euro" xfId="5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48" xfId="1016"/>
    <cellStyle name="Moneda 5" xfId="3"/>
    <cellStyle name="Normal" xfId="0" builtinId="0"/>
    <cellStyle name="Normal 10" xfId="1017"/>
    <cellStyle name="Normal 10 2 2" xfId="1018"/>
    <cellStyle name="Normal 18" xfId="1019"/>
    <cellStyle name="Normal 2" xfId="1"/>
    <cellStyle name="Normal 2 2" xfId="1021"/>
    <cellStyle name="Normal 2 3" xfId="1022"/>
    <cellStyle name="Normal 2 4" xfId="1023"/>
    <cellStyle name="Normal 2 5" xfId="1020"/>
    <cellStyle name="Normal 3" xfId="1024"/>
    <cellStyle name="Normal 4" xfId="1025"/>
    <cellStyle name="Normal 6" xfId="1026"/>
    <cellStyle name="Porcentaje" xfId="1028" builtinId="5"/>
    <cellStyle name="Porcentual 2" xfId="10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Y101"/>
  <sheetViews>
    <sheetView tabSelected="1" zoomScaleNormal="100" workbookViewId="0">
      <pane xSplit="3" ySplit="2" topLeftCell="M3" activePane="bottomRight" state="frozen"/>
      <selection pane="topRight" activeCell="D1" sqref="D1"/>
      <selection pane="bottomLeft" activeCell="A6" sqref="A6"/>
      <selection pane="bottomRight" activeCell="S3" sqref="S3"/>
    </sheetView>
  </sheetViews>
  <sheetFormatPr baseColWidth="10" defaultRowHeight="12.75" x14ac:dyDescent="0.25"/>
  <cols>
    <col min="1" max="1" width="4.85546875" style="49" bestFit="1" customWidth="1"/>
    <col min="2" max="2" width="4.85546875" style="49" customWidth="1"/>
    <col min="3" max="3" width="22" style="49" customWidth="1"/>
    <col min="4" max="4" width="14.42578125" style="49" customWidth="1"/>
    <col min="5" max="5" width="14.140625" style="50" customWidth="1"/>
    <col min="6" max="6" width="10.28515625" style="49" customWidth="1"/>
    <col min="7" max="7" width="10.85546875" style="49" customWidth="1"/>
    <col min="8" max="8" width="11.7109375" style="49" customWidth="1"/>
    <col min="9" max="9" width="11" style="49" customWidth="1"/>
    <col min="10" max="10" width="12.28515625" style="49" customWidth="1"/>
    <col min="11" max="12" width="13.7109375" style="49" customWidth="1"/>
    <col min="13" max="13" width="17" style="49" customWidth="1"/>
    <col min="14" max="14" width="14.42578125" style="49" customWidth="1"/>
    <col min="15" max="15" width="13.28515625" style="51" customWidth="1"/>
    <col min="16" max="16" width="20.42578125" style="52" customWidth="1"/>
    <col min="17" max="21" width="11" style="52" customWidth="1"/>
    <col min="22" max="22" width="12" style="52" customWidth="1"/>
    <col min="23" max="23" width="20.85546875" style="52" customWidth="1"/>
    <col min="24" max="24" width="11.7109375" style="49" customWidth="1"/>
    <col min="25" max="25" width="11" style="49" customWidth="1"/>
    <col min="26" max="16384" width="11.42578125" style="49"/>
  </cols>
  <sheetData>
    <row r="1" spans="1:25" ht="16.5" x14ac:dyDescent="0.3">
      <c r="A1" s="82" t="s">
        <v>151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66"/>
      <c r="R1" s="66"/>
      <c r="S1" s="66"/>
      <c r="T1" s="66"/>
      <c r="U1" s="66"/>
      <c r="V1" s="54" t="s">
        <v>159</v>
      </c>
      <c r="W1" s="66"/>
      <c r="X1" s="53"/>
      <c r="Y1" s="53"/>
    </row>
    <row r="2" spans="1:25" s="1" customFormat="1" ht="51" x14ac:dyDescent="0.25">
      <c r="A2" s="2" t="s">
        <v>0</v>
      </c>
      <c r="B2" s="2" t="s">
        <v>104</v>
      </c>
      <c r="C2" s="2" t="s">
        <v>1</v>
      </c>
      <c r="D2" s="3" t="s">
        <v>81</v>
      </c>
      <c r="E2" s="2" t="s">
        <v>82</v>
      </c>
      <c r="F2" s="2" t="s">
        <v>10</v>
      </c>
      <c r="G2" s="2" t="s">
        <v>80</v>
      </c>
      <c r="H2" s="2" t="s">
        <v>2</v>
      </c>
      <c r="I2" s="2" t="s">
        <v>6</v>
      </c>
      <c r="J2" s="2" t="s">
        <v>3</v>
      </c>
      <c r="K2" s="2" t="s">
        <v>4</v>
      </c>
      <c r="L2" s="2" t="s">
        <v>110</v>
      </c>
      <c r="M2" s="2" t="s">
        <v>7</v>
      </c>
      <c r="N2" s="2" t="s">
        <v>5</v>
      </c>
      <c r="O2" s="43" t="s">
        <v>113</v>
      </c>
      <c r="P2" s="46" t="s">
        <v>112</v>
      </c>
      <c r="Q2" s="46" t="s">
        <v>154</v>
      </c>
      <c r="R2" s="46" t="s">
        <v>156</v>
      </c>
      <c r="S2" s="46" t="s">
        <v>157</v>
      </c>
      <c r="T2" s="46" t="s">
        <v>158</v>
      </c>
      <c r="U2" s="46" t="s">
        <v>155</v>
      </c>
      <c r="V2" s="46" t="s">
        <v>152</v>
      </c>
      <c r="W2" s="46" t="s">
        <v>153</v>
      </c>
      <c r="X2" s="2" t="s">
        <v>149</v>
      </c>
      <c r="Y2" s="2" t="s">
        <v>150</v>
      </c>
    </row>
    <row r="3" spans="1:25" s="37" customFormat="1" ht="38.25" x14ac:dyDescent="0.25">
      <c r="A3" s="27">
        <v>1</v>
      </c>
      <c r="B3" s="27">
        <v>1</v>
      </c>
      <c r="C3" s="28" t="s">
        <v>73</v>
      </c>
      <c r="D3" s="4">
        <v>421712101</v>
      </c>
      <c r="E3" s="28">
        <v>166003005</v>
      </c>
      <c r="F3" s="29" t="s">
        <v>9</v>
      </c>
      <c r="G3" s="30">
        <v>8</v>
      </c>
      <c r="H3" s="57">
        <v>15770000</v>
      </c>
      <c r="I3" s="57">
        <f t="shared" ref="I3:I6" si="0">+H3*0.19</f>
        <v>2996300</v>
      </c>
      <c r="J3" s="57">
        <f t="shared" ref="J3:J5" si="1">H3+I3</f>
        <v>18766300</v>
      </c>
      <c r="K3" s="57">
        <f t="shared" ref="K3:K6" si="2">J3*G3</f>
        <v>150130400</v>
      </c>
      <c r="L3" s="57">
        <f>+K3</f>
        <v>150130400</v>
      </c>
      <c r="M3" s="28" t="s">
        <v>114</v>
      </c>
      <c r="N3" s="28"/>
      <c r="O3" s="42"/>
      <c r="P3" s="47" t="s">
        <v>118</v>
      </c>
      <c r="Q3" s="55" t="s">
        <v>159</v>
      </c>
      <c r="R3" s="55" t="s">
        <v>159</v>
      </c>
      <c r="S3" s="55" t="s">
        <v>159</v>
      </c>
      <c r="T3" s="55" t="s">
        <v>159</v>
      </c>
      <c r="U3" s="55" t="s">
        <v>159</v>
      </c>
      <c r="V3" s="67">
        <v>88.763474952441342</v>
      </c>
      <c r="W3" s="68">
        <v>0</v>
      </c>
      <c r="X3" s="69">
        <v>28259294.666666668</v>
      </c>
      <c r="Y3" s="69" t="b">
        <f t="shared" ref="Y3:Y6" si="3">+X3&lt;J3</f>
        <v>0</v>
      </c>
    </row>
    <row r="4" spans="1:25" s="38" customFormat="1" ht="38.25" x14ac:dyDescent="0.25">
      <c r="A4" s="56">
        <v>4</v>
      </c>
      <c r="B4" s="27">
        <v>4</v>
      </c>
      <c r="C4" s="58" t="s">
        <v>83</v>
      </c>
      <c r="D4" s="59">
        <v>42181701</v>
      </c>
      <c r="E4" s="60">
        <v>166005007</v>
      </c>
      <c r="F4" s="29" t="s">
        <v>9</v>
      </c>
      <c r="G4" s="30">
        <v>7</v>
      </c>
      <c r="H4" s="57">
        <v>9800000</v>
      </c>
      <c r="I4" s="57">
        <f t="shared" si="0"/>
        <v>1862000</v>
      </c>
      <c r="J4" s="57">
        <f t="shared" si="1"/>
        <v>11662000</v>
      </c>
      <c r="K4" s="33">
        <f t="shared" si="2"/>
        <v>81634000</v>
      </c>
      <c r="L4" s="57">
        <f>+K4</f>
        <v>81634000</v>
      </c>
      <c r="M4" s="28" t="s">
        <v>115</v>
      </c>
      <c r="N4" s="28"/>
      <c r="O4" s="42"/>
      <c r="P4" s="47" t="s">
        <v>118</v>
      </c>
      <c r="Q4" s="55" t="s">
        <v>159</v>
      </c>
      <c r="R4" s="55" t="s">
        <v>159</v>
      </c>
      <c r="S4" s="55" t="s">
        <v>159</v>
      </c>
      <c r="T4" s="55" t="s">
        <v>159</v>
      </c>
      <c r="U4" s="55" t="s">
        <v>159</v>
      </c>
      <c r="V4" s="67">
        <v>100</v>
      </c>
      <c r="W4" s="68" t="s">
        <v>118</v>
      </c>
      <c r="X4" s="69">
        <v>14097904.880000001</v>
      </c>
      <c r="Y4" s="69" t="b">
        <f t="shared" si="3"/>
        <v>0</v>
      </c>
    </row>
    <row r="5" spans="1:25" s="38" customFormat="1" ht="38.25" x14ac:dyDescent="0.25">
      <c r="A5" s="27">
        <v>14</v>
      </c>
      <c r="B5" s="27">
        <v>14</v>
      </c>
      <c r="C5" s="28" t="s">
        <v>76</v>
      </c>
      <c r="D5" s="6">
        <v>42141813</v>
      </c>
      <c r="E5" s="34">
        <v>166006351</v>
      </c>
      <c r="F5" s="31" t="s">
        <v>9</v>
      </c>
      <c r="G5" s="32">
        <v>5</v>
      </c>
      <c r="H5" s="33">
        <v>23850000</v>
      </c>
      <c r="I5" s="33">
        <f t="shared" si="0"/>
        <v>4531500</v>
      </c>
      <c r="J5" s="33">
        <f t="shared" si="1"/>
        <v>28381500</v>
      </c>
      <c r="K5" s="33">
        <f t="shared" si="2"/>
        <v>141907500</v>
      </c>
      <c r="L5" s="33">
        <f t="shared" ref="L5" si="4">+K5</f>
        <v>141907500</v>
      </c>
      <c r="M5" s="28" t="s">
        <v>116</v>
      </c>
      <c r="N5" s="28"/>
      <c r="O5" s="42"/>
      <c r="P5" s="47" t="s">
        <v>118</v>
      </c>
      <c r="Q5" s="55" t="s">
        <v>159</v>
      </c>
      <c r="R5" s="55" t="s">
        <v>159</v>
      </c>
      <c r="S5" s="55" t="s">
        <v>159</v>
      </c>
      <c r="T5" s="55" t="s">
        <v>159</v>
      </c>
      <c r="U5" s="55" t="s">
        <v>159</v>
      </c>
      <c r="V5" s="67">
        <v>100</v>
      </c>
      <c r="W5" s="68" t="s">
        <v>118</v>
      </c>
      <c r="X5" s="69">
        <v>50466257.800000004</v>
      </c>
      <c r="Y5" s="69" t="b">
        <f t="shared" si="3"/>
        <v>0</v>
      </c>
    </row>
    <row r="6" spans="1:25" s="38" customFormat="1" ht="38.25" x14ac:dyDescent="0.25">
      <c r="A6" s="27">
        <v>21</v>
      </c>
      <c r="B6" s="27">
        <v>21</v>
      </c>
      <c r="C6" s="28" t="s">
        <v>88</v>
      </c>
      <c r="D6" s="6">
        <v>42181901</v>
      </c>
      <c r="E6" s="34">
        <v>166007050</v>
      </c>
      <c r="F6" s="31" t="s">
        <v>9</v>
      </c>
      <c r="G6" s="32">
        <v>3</v>
      </c>
      <c r="H6" s="33">
        <v>8235000</v>
      </c>
      <c r="I6" s="33">
        <f t="shared" si="0"/>
        <v>1564650</v>
      </c>
      <c r="J6" s="33">
        <f t="shared" ref="J6" si="5">H6+I6</f>
        <v>9799650</v>
      </c>
      <c r="K6" s="33">
        <f t="shared" si="2"/>
        <v>29398950</v>
      </c>
      <c r="L6" s="33">
        <f t="shared" ref="L6" si="6">+K6</f>
        <v>29398950</v>
      </c>
      <c r="M6" s="28" t="s">
        <v>117</v>
      </c>
      <c r="N6" s="28"/>
      <c r="O6" s="42"/>
      <c r="P6" s="47" t="s">
        <v>118</v>
      </c>
      <c r="Q6" s="55" t="s">
        <v>159</v>
      </c>
      <c r="R6" s="55" t="s">
        <v>159</v>
      </c>
      <c r="S6" s="55" t="s">
        <v>159</v>
      </c>
      <c r="T6" s="55" t="s">
        <v>159</v>
      </c>
      <c r="U6" s="55" t="s">
        <v>159</v>
      </c>
      <c r="V6" s="67">
        <v>100</v>
      </c>
      <c r="W6" s="68" t="s">
        <v>118</v>
      </c>
      <c r="X6" s="69">
        <v>13390523.393333333</v>
      </c>
      <c r="Y6" s="69" t="b">
        <f t="shared" si="3"/>
        <v>0</v>
      </c>
    </row>
    <row r="7" spans="1:25" s="38" customFormat="1" ht="38.25" x14ac:dyDescent="0.25">
      <c r="A7" s="11">
        <v>15</v>
      </c>
      <c r="B7" s="64">
        <v>15</v>
      </c>
      <c r="C7" s="62" t="s">
        <v>87</v>
      </c>
      <c r="D7" s="8">
        <v>42272500</v>
      </c>
      <c r="E7" s="20">
        <v>166006133</v>
      </c>
      <c r="F7" s="13" t="s">
        <v>9</v>
      </c>
      <c r="G7" s="14">
        <v>5</v>
      </c>
      <c r="H7" s="63">
        <v>161560404</v>
      </c>
      <c r="I7" s="63">
        <f t="shared" ref="I7:I9" si="7">+H7*0.19</f>
        <v>30696476.760000002</v>
      </c>
      <c r="J7" s="63">
        <f t="shared" ref="J7:J8" si="8">H7+I7</f>
        <v>192256880.75999999</v>
      </c>
      <c r="K7" s="63">
        <f t="shared" ref="K7:K9" si="9">J7*G7</f>
        <v>961284403.79999995</v>
      </c>
      <c r="L7" s="17">
        <f t="shared" ref="L7:L8" si="10">+K7</f>
        <v>961284403.79999995</v>
      </c>
      <c r="M7" s="12" t="s">
        <v>119</v>
      </c>
      <c r="N7" s="12"/>
      <c r="O7" s="44"/>
      <c r="P7" s="48" t="s">
        <v>125</v>
      </c>
      <c r="Q7" s="55" t="s">
        <v>159</v>
      </c>
      <c r="R7" s="55" t="s">
        <v>159</v>
      </c>
      <c r="S7" s="55" t="s">
        <v>159</v>
      </c>
      <c r="T7" s="55" t="s">
        <v>159</v>
      </c>
      <c r="U7" s="55" t="s">
        <v>159</v>
      </c>
      <c r="V7" s="67">
        <v>88.56130367190714</v>
      </c>
      <c r="W7" s="68">
        <v>0</v>
      </c>
      <c r="X7" s="69">
        <v>216962903.12666667</v>
      </c>
      <c r="Y7" s="69" t="b">
        <f t="shared" ref="Y7:Y10" si="11">+X7&lt;J7</f>
        <v>0</v>
      </c>
    </row>
    <row r="8" spans="1:25" s="38" customFormat="1" ht="38.25" x14ac:dyDescent="0.25">
      <c r="A8" s="11">
        <v>16</v>
      </c>
      <c r="B8" s="64">
        <v>16</v>
      </c>
      <c r="C8" s="12" t="s">
        <v>77</v>
      </c>
      <c r="D8" s="6">
        <v>42142103</v>
      </c>
      <c r="E8" s="19">
        <v>166009035</v>
      </c>
      <c r="F8" s="15" t="s">
        <v>9</v>
      </c>
      <c r="G8" s="16">
        <v>2</v>
      </c>
      <c r="H8" s="17">
        <v>21405000</v>
      </c>
      <c r="I8" s="17">
        <f t="shared" si="7"/>
        <v>4066950</v>
      </c>
      <c r="J8" s="17">
        <f t="shared" si="8"/>
        <v>25471950</v>
      </c>
      <c r="K8" s="17">
        <f t="shared" si="9"/>
        <v>50943900</v>
      </c>
      <c r="L8" s="17">
        <f t="shared" si="10"/>
        <v>50943900</v>
      </c>
      <c r="M8" s="12" t="s">
        <v>120</v>
      </c>
      <c r="N8" s="12"/>
      <c r="O8" s="44"/>
      <c r="P8" s="48" t="s">
        <v>125</v>
      </c>
      <c r="Q8" s="55" t="s">
        <v>159</v>
      </c>
      <c r="R8" s="55" t="s">
        <v>159</v>
      </c>
      <c r="S8" s="55" t="s">
        <v>159</v>
      </c>
      <c r="T8" s="55" t="s">
        <v>159</v>
      </c>
      <c r="U8" s="55" t="s">
        <v>159</v>
      </c>
      <c r="V8" s="67">
        <v>65.715642747021732</v>
      </c>
      <c r="W8" s="68">
        <v>0</v>
      </c>
      <c r="X8" s="69">
        <v>32222084.421333332</v>
      </c>
      <c r="Y8" s="69" t="b">
        <f t="shared" si="11"/>
        <v>0</v>
      </c>
    </row>
    <row r="9" spans="1:25" s="38" customFormat="1" ht="38.25" x14ac:dyDescent="0.25">
      <c r="A9" s="11">
        <v>58</v>
      </c>
      <c r="B9" s="11">
        <v>58</v>
      </c>
      <c r="C9" s="12" t="s">
        <v>97</v>
      </c>
      <c r="D9" s="7">
        <v>42271714</v>
      </c>
      <c r="E9" s="21">
        <v>166003013</v>
      </c>
      <c r="F9" s="15" t="s">
        <v>9</v>
      </c>
      <c r="G9" s="16">
        <v>20</v>
      </c>
      <c r="H9" s="17">
        <v>28261674</v>
      </c>
      <c r="I9" s="17">
        <f t="shared" si="7"/>
        <v>5369718.0600000005</v>
      </c>
      <c r="J9" s="17">
        <f t="shared" ref="J9:J12" si="12">H9+I9</f>
        <v>33631392.060000002</v>
      </c>
      <c r="K9" s="17">
        <f t="shared" si="9"/>
        <v>672627841.20000005</v>
      </c>
      <c r="L9" s="17">
        <f t="shared" ref="L9:L10" si="13">+K9</f>
        <v>672627841.20000005</v>
      </c>
      <c r="M9" s="12" t="s">
        <v>121</v>
      </c>
      <c r="N9" s="12"/>
      <c r="O9" s="44"/>
      <c r="P9" s="48" t="s">
        <v>125</v>
      </c>
      <c r="Q9" s="55" t="s">
        <v>159</v>
      </c>
      <c r="R9" s="55" t="s">
        <v>159</v>
      </c>
      <c r="S9" s="55" t="s">
        <v>159</v>
      </c>
      <c r="T9" s="55" t="s">
        <v>159</v>
      </c>
      <c r="U9" s="55" t="s">
        <v>159</v>
      </c>
      <c r="V9" s="67">
        <v>77.80371866861104</v>
      </c>
      <c r="W9" s="68">
        <v>0</v>
      </c>
      <c r="X9" s="69">
        <v>52119163.198666669</v>
      </c>
      <c r="Y9" s="69" t="b">
        <f t="shared" si="11"/>
        <v>0</v>
      </c>
    </row>
    <row r="10" spans="1:25" s="38" customFormat="1" ht="25.5" x14ac:dyDescent="0.25">
      <c r="A10" s="11">
        <v>59</v>
      </c>
      <c r="B10" s="11">
        <v>59</v>
      </c>
      <c r="C10" s="12" t="s">
        <v>98</v>
      </c>
      <c r="D10" s="7">
        <v>42142103</v>
      </c>
      <c r="E10" s="21">
        <v>166007043</v>
      </c>
      <c r="F10" s="15" t="s">
        <v>9</v>
      </c>
      <c r="G10" s="16">
        <v>18</v>
      </c>
      <c r="H10" s="17">
        <v>9987199</v>
      </c>
      <c r="I10" s="17">
        <f t="shared" ref="I10:I12" si="14">+H10*0.19</f>
        <v>1897567.81</v>
      </c>
      <c r="J10" s="17">
        <f t="shared" si="12"/>
        <v>11884766.810000001</v>
      </c>
      <c r="K10" s="17">
        <f t="shared" ref="K10:K12" si="15">J10*G10</f>
        <v>213925802.58000001</v>
      </c>
      <c r="L10" s="17">
        <f t="shared" si="13"/>
        <v>213925802.58000001</v>
      </c>
      <c r="M10" s="12" t="s">
        <v>122</v>
      </c>
      <c r="N10" s="12"/>
      <c r="O10" s="44"/>
      <c r="P10" s="48" t="s">
        <v>125</v>
      </c>
      <c r="Q10" s="55" t="s">
        <v>159</v>
      </c>
      <c r="R10" s="55" t="s">
        <v>159</v>
      </c>
      <c r="S10" s="55" t="s">
        <v>159</v>
      </c>
      <c r="T10" s="55" t="s">
        <v>159</v>
      </c>
      <c r="U10" s="55" t="s">
        <v>159</v>
      </c>
      <c r="V10" s="67">
        <v>8.6943103867260465</v>
      </c>
      <c r="W10" s="68">
        <v>0</v>
      </c>
      <c r="X10" s="69">
        <v>11940401.174333334</v>
      </c>
      <c r="Y10" s="69" t="b">
        <f t="shared" si="11"/>
        <v>0</v>
      </c>
    </row>
    <row r="11" spans="1:25" s="40" customFormat="1" ht="25.5" x14ac:dyDescent="0.25">
      <c r="A11" s="22">
        <v>73</v>
      </c>
      <c r="B11" s="22">
        <v>73</v>
      </c>
      <c r="C11" s="11" t="s">
        <v>78</v>
      </c>
      <c r="D11" s="59">
        <v>42272204</v>
      </c>
      <c r="E11" s="61">
        <v>166005037</v>
      </c>
      <c r="F11" s="13" t="s">
        <v>9</v>
      </c>
      <c r="G11" s="14">
        <v>3</v>
      </c>
      <c r="H11" s="63">
        <v>26245000</v>
      </c>
      <c r="I11" s="63">
        <f t="shared" si="14"/>
        <v>4986550</v>
      </c>
      <c r="J11" s="63">
        <f t="shared" si="12"/>
        <v>31231550</v>
      </c>
      <c r="K11" s="63">
        <f t="shared" si="15"/>
        <v>93694650</v>
      </c>
      <c r="L11" s="63">
        <f>+K11</f>
        <v>93694650</v>
      </c>
      <c r="M11" s="11" t="s">
        <v>123</v>
      </c>
      <c r="N11" s="11"/>
      <c r="O11" s="45"/>
      <c r="P11" s="48" t="s">
        <v>125</v>
      </c>
      <c r="Q11" s="55" t="s">
        <v>159</v>
      </c>
      <c r="R11" s="55" t="s">
        <v>159</v>
      </c>
      <c r="S11" s="55" t="s">
        <v>159</v>
      </c>
      <c r="T11" s="55" t="s">
        <v>159</v>
      </c>
      <c r="U11" s="55" t="s">
        <v>159</v>
      </c>
      <c r="V11" s="67">
        <v>100</v>
      </c>
      <c r="W11" s="68" t="s">
        <v>125</v>
      </c>
      <c r="X11" s="69">
        <v>51985462.771666668</v>
      </c>
      <c r="Y11" s="69" t="b">
        <f t="shared" ref="Y11:Y12" si="16">+X11&lt;J11</f>
        <v>0</v>
      </c>
    </row>
    <row r="12" spans="1:25" s="40" customFormat="1" ht="25.5" x14ac:dyDescent="0.25">
      <c r="A12" s="22">
        <v>80</v>
      </c>
      <c r="B12" s="22">
        <v>80</v>
      </c>
      <c r="C12" s="11" t="s">
        <v>100</v>
      </c>
      <c r="D12" s="59">
        <v>42181904</v>
      </c>
      <c r="E12" s="18">
        <v>166007051</v>
      </c>
      <c r="F12" s="13" t="s">
        <v>9</v>
      </c>
      <c r="G12" s="14">
        <v>43</v>
      </c>
      <c r="H12" s="63">
        <v>6795000</v>
      </c>
      <c r="I12" s="63">
        <f t="shared" si="14"/>
        <v>1291050</v>
      </c>
      <c r="J12" s="17">
        <f t="shared" si="12"/>
        <v>8086050</v>
      </c>
      <c r="K12" s="63">
        <f t="shared" si="15"/>
        <v>347700150</v>
      </c>
      <c r="L12" s="63">
        <f t="shared" ref="L12" si="17">+K12</f>
        <v>347700150</v>
      </c>
      <c r="M12" s="11" t="s">
        <v>124</v>
      </c>
      <c r="N12" s="11"/>
      <c r="O12" s="45"/>
      <c r="P12" s="48" t="s">
        <v>125</v>
      </c>
      <c r="Q12" s="55" t="s">
        <v>159</v>
      </c>
      <c r="R12" s="55" t="s">
        <v>159</v>
      </c>
      <c r="S12" s="55" t="s">
        <v>159</v>
      </c>
      <c r="T12" s="55" t="s">
        <v>159</v>
      </c>
      <c r="U12" s="55" t="s">
        <v>159</v>
      </c>
      <c r="V12" s="67">
        <v>99.337748344370866</v>
      </c>
      <c r="W12" s="68">
        <v>0</v>
      </c>
      <c r="X12" s="69">
        <v>14797602.666666666</v>
      </c>
      <c r="Y12" s="69" t="b">
        <f t="shared" si="16"/>
        <v>0</v>
      </c>
    </row>
    <row r="13" spans="1:25" s="38" customFormat="1" ht="25.5" x14ac:dyDescent="0.25">
      <c r="A13" s="27">
        <v>46</v>
      </c>
      <c r="B13" s="27">
        <v>46</v>
      </c>
      <c r="C13" s="28" t="s">
        <v>91</v>
      </c>
      <c r="D13" s="6">
        <v>41102909</v>
      </c>
      <c r="E13" s="34">
        <v>166002030</v>
      </c>
      <c r="F13" s="31" t="s">
        <v>9</v>
      </c>
      <c r="G13" s="32">
        <v>1</v>
      </c>
      <c r="H13" s="33">
        <v>173000000</v>
      </c>
      <c r="I13" s="33">
        <f t="shared" ref="I13:I18" si="18">+H13*0.19</f>
        <v>32870000</v>
      </c>
      <c r="J13" s="33">
        <f t="shared" ref="J13:J18" si="19">H13+I13</f>
        <v>205870000</v>
      </c>
      <c r="K13" s="33">
        <f t="shared" ref="K13:K18" si="20">J13*G13</f>
        <v>205870000</v>
      </c>
      <c r="L13" s="33">
        <f t="shared" ref="L13:L18" si="21">+K13</f>
        <v>205870000</v>
      </c>
      <c r="M13" s="28" t="s">
        <v>126</v>
      </c>
      <c r="N13" s="28"/>
      <c r="O13" s="42"/>
      <c r="P13" s="47" t="s">
        <v>128</v>
      </c>
      <c r="Q13" s="55" t="s">
        <v>159</v>
      </c>
      <c r="R13" s="55" t="s">
        <v>159</v>
      </c>
      <c r="S13" s="55" t="s">
        <v>159</v>
      </c>
      <c r="T13" s="55" t="s">
        <v>159</v>
      </c>
      <c r="U13" s="55" t="s">
        <v>159</v>
      </c>
      <c r="V13" s="67">
        <v>100</v>
      </c>
      <c r="W13" s="68" t="s">
        <v>128</v>
      </c>
      <c r="X13" s="69">
        <v>231975430.63333333</v>
      </c>
      <c r="Y13" s="69" t="b">
        <f t="shared" ref="Y13:Y18" si="22">+X13&lt;J13</f>
        <v>0</v>
      </c>
    </row>
    <row r="14" spans="1:25" s="38" customFormat="1" ht="25.5" x14ac:dyDescent="0.25">
      <c r="A14" s="56">
        <v>47</v>
      </c>
      <c r="B14" s="27">
        <v>47</v>
      </c>
      <c r="C14" s="28" t="s">
        <v>92</v>
      </c>
      <c r="D14" s="6">
        <v>41101500</v>
      </c>
      <c r="E14" s="34">
        <v>166006388</v>
      </c>
      <c r="F14" s="31" t="s">
        <v>9</v>
      </c>
      <c r="G14" s="32">
        <v>1</v>
      </c>
      <c r="H14" s="33">
        <v>122000000</v>
      </c>
      <c r="I14" s="33">
        <f t="shared" si="18"/>
        <v>23180000</v>
      </c>
      <c r="J14" s="33">
        <f t="shared" si="19"/>
        <v>145180000</v>
      </c>
      <c r="K14" s="33">
        <f t="shared" si="20"/>
        <v>145180000</v>
      </c>
      <c r="L14" s="33">
        <f t="shared" si="21"/>
        <v>145180000</v>
      </c>
      <c r="M14" s="28" t="s">
        <v>126</v>
      </c>
      <c r="N14" s="28"/>
      <c r="O14" s="42"/>
      <c r="P14" s="47" t="s">
        <v>128</v>
      </c>
      <c r="Q14" s="55" t="s">
        <v>159</v>
      </c>
      <c r="R14" s="55" t="s">
        <v>159</v>
      </c>
      <c r="S14" s="55" t="s">
        <v>159</v>
      </c>
      <c r="T14" s="55" t="s">
        <v>159</v>
      </c>
      <c r="U14" s="55" t="s">
        <v>159</v>
      </c>
      <c r="V14" s="67">
        <v>100</v>
      </c>
      <c r="W14" s="68" t="s">
        <v>128</v>
      </c>
      <c r="X14" s="69">
        <v>145870000</v>
      </c>
      <c r="Y14" s="69" t="b">
        <f t="shared" si="22"/>
        <v>0</v>
      </c>
    </row>
    <row r="15" spans="1:25" s="38" customFormat="1" ht="25.5" x14ac:dyDescent="0.25">
      <c r="A15" s="27">
        <v>48</v>
      </c>
      <c r="B15" s="27">
        <v>48</v>
      </c>
      <c r="C15" s="28" t="s">
        <v>93</v>
      </c>
      <c r="D15" s="6">
        <v>41102916</v>
      </c>
      <c r="E15" s="34">
        <v>166002025</v>
      </c>
      <c r="F15" s="31" t="s">
        <v>9</v>
      </c>
      <c r="G15" s="32">
        <v>1</v>
      </c>
      <c r="H15" s="33">
        <v>71000000</v>
      </c>
      <c r="I15" s="33">
        <f t="shared" si="18"/>
        <v>13490000</v>
      </c>
      <c r="J15" s="33">
        <f t="shared" si="19"/>
        <v>84490000</v>
      </c>
      <c r="K15" s="33">
        <f t="shared" si="20"/>
        <v>84490000</v>
      </c>
      <c r="L15" s="33">
        <f t="shared" si="21"/>
        <v>84490000</v>
      </c>
      <c r="M15" s="28" t="s">
        <v>126</v>
      </c>
      <c r="N15" s="28"/>
      <c r="O15" s="42"/>
      <c r="P15" s="47" t="s">
        <v>128</v>
      </c>
      <c r="Q15" s="55" t="s">
        <v>159</v>
      </c>
      <c r="R15" s="55" t="s">
        <v>159</v>
      </c>
      <c r="S15" s="55" t="s">
        <v>159</v>
      </c>
      <c r="T15" s="55" t="s">
        <v>159</v>
      </c>
      <c r="U15" s="55" t="s">
        <v>159</v>
      </c>
      <c r="V15" s="67">
        <v>100</v>
      </c>
      <c r="W15" s="68" t="s">
        <v>128</v>
      </c>
      <c r="X15" s="69">
        <v>84672710.61666666</v>
      </c>
      <c r="Y15" s="69" t="b">
        <f t="shared" si="22"/>
        <v>0</v>
      </c>
    </row>
    <row r="16" spans="1:25" s="38" customFormat="1" ht="25.5" x14ac:dyDescent="0.25">
      <c r="A16" s="56">
        <v>49</v>
      </c>
      <c r="B16" s="27">
        <v>49</v>
      </c>
      <c r="C16" s="28" t="s">
        <v>94</v>
      </c>
      <c r="D16" s="6">
        <v>41103003</v>
      </c>
      <c r="E16" s="34">
        <v>166002011</v>
      </c>
      <c r="F16" s="31" t="s">
        <v>9</v>
      </c>
      <c r="G16" s="32">
        <v>1</v>
      </c>
      <c r="H16" s="33">
        <v>86000000</v>
      </c>
      <c r="I16" s="33">
        <f t="shared" si="18"/>
        <v>16340000</v>
      </c>
      <c r="J16" s="33">
        <f t="shared" si="19"/>
        <v>102340000</v>
      </c>
      <c r="K16" s="33">
        <f t="shared" si="20"/>
        <v>102340000</v>
      </c>
      <c r="L16" s="33">
        <f t="shared" si="21"/>
        <v>102340000</v>
      </c>
      <c r="M16" s="28" t="s">
        <v>126</v>
      </c>
      <c r="N16" s="28"/>
      <c r="O16" s="42"/>
      <c r="P16" s="47" t="s">
        <v>128</v>
      </c>
      <c r="Q16" s="55" t="s">
        <v>159</v>
      </c>
      <c r="R16" s="55" t="s">
        <v>159</v>
      </c>
      <c r="S16" s="55" t="s">
        <v>159</v>
      </c>
      <c r="T16" s="55" t="s">
        <v>159</v>
      </c>
      <c r="U16" s="55" t="s">
        <v>159</v>
      </c>
      <c r="V16" s="67">
        <v>100</v>
      </c>
      <c r="W16" s="68" t="s">
        <v>128</v>
      </c>
      <c r="X16" s="69">
        <v>102815402.22333334</v>
      </c>
      <c r="Y16" s="69" t="b">
        <f t="shared" si="22"/>
        <v>0</v>
      </c>
    </row>
    <row r="17" spans="1:25" s="38" customFormat="1" ht="25.5" x14ac:dyDescent="0.25">
      <c r="A17" s="56">
        <v>51</v>
      </c>
      <c r="B17" s="27">
        <v>51</v>
      </c>
      <c r="C17" s="28" t="s">
        <v>95</v>
      </c>
      <c r="D17" s="6">
        <v>41101500</v>
      </c>
      <c r="E17" s="34">
        <v>166006390</v>
      </c>
      <c r="F17" s="31" t="s">
        <v>9</v>
      </c>
      <c r="G17" s="32">
        <v>1</v>
      </c>
      <c r="H17" s="33">
        <v>65000000</v>
      </c>
      <c r="I17" s="33">
        <f t="shared" si="18"/>
        <v>12350000</v>
      </c>
      <c r="J17" s="33">
        <f t="shared" si="19"/>
        <v>77350000</v>
      </c>
      <c r="K17" s="33">
        <f t="shared" si="20"/>
        <v>77350000</v>
      </c>
      <c r="L17" s="33">
        <f t="shared" si="21"/>
        <v>77350000</v>
      </c>
      <c r="M17" s="28" t="s">
        <v>126</v>
      </c>
      <c r="N17" s="28"/>
      <c r="O17" s="42"/>
      <c r="P17" s="47" t="s">
        <v>128</v>
      </c>
      <c r="Q17" s="55" t="s">
        <v>159</v>
      </c>
      <c r="R17" s="55" t="s">
        <v>159</v>
      </c>
      <c r="S17" s="55" t="s">
        <v>159</v>
      </c>
      <c r="T17" s="55" t="s">
        <v>159</v>
      </c>
      <c r="U17" s="55" t="s">
        <v>159</v>
      </c>
      <c r="V17" s="67">
        <v>100</v>
      </c>
      <c r="W17" s="68" t="s">
        <v>128</v>
      </c>
      <c r="X17" s="69">
        <v>79682453.333333328</v>
      </c>
      <c r="Y17" s="69" t="b">
        <f t="shared" si="22"/>
        <v>0</v>
      </c>
    </row>
    <row r="18" spans="1:25" s="38" customFormat="1" x14ac:dyDescent="0.25">
      <c r="A18" s="56">
        <v>53</v>
      </c>
      <c r="B18" s="27">
        <v>53</v>
      </c>
      <c r="C18" s="28" t="s">
        <v>96</v>
      </c>
      <c r="D18" s="7">
        <v>42192000</v>
      </c>
      <c r="E18" s="35">
        <v>166006394</v>
      </c>
      <c r="F18" s="31" t="s">
        <v>9</v>
      </c>
      <c r="G18" s="32">
        <v>1</v>
      </c>
      <c r="H18" s="33">
        <v>230000000</v>
      </c>
      <c r="I18" s="33">
        <f t="shared" si="18"/>
        <v>43700000</v>
      </c>
      <c r="J18" s="33">
        <f t="shared" si="19"/>
        <v>273700000</v>
      </c>
      <c r="K18" s="33">
        <f t="shared" si="20"/>
        <v>273700000</v>
      </c>
      <c r="L18" s="33">
        <f t="shared" si="21"/>
        <v>273700000</v>
      </c>
      <c r="M18" s="28" t="s">
        <v>127</v>
      </c>
      <c r="N18" s="28"/>
      <c r="O18" s="42"/>
      <c r="P18" s="47" t="s">
        <v>128</v>
      </c>
      <c r="Q18" s="55" t="s">
        <v>159</v>
      </c>
      <c r="R18" s="55" t="s">
        <v>159</v>
      </c>
      <c r="S18" s="55" t="s">
        <v>159</v>
      </c>
      <c r="T18" s="55" t="s">
        <v>159</v>
      </c>
      <c r="U18" s="55" t="s">
        <v>159</v>
      </c>
      <c r="V18" s="67">
        <v>100</v>
      </c>
      <c r="W18" s="68" t="s">
        <v>128</v>
      </c>
      <c r="X18" s="69">
        <v>285600000</v>
      </c>
      <c r="Y18" s="69" t="b">
        <f t="shared" si="22"/>
        <v>0</v>
      </c>
    </row>
    <row r="19" spans="1:25" s="38" customFormat="1" ht="25.5" x14ac:dyDescent="0.25">
      <c r="A19" s="11">
        <v>12</v>
      </c>
      <c r="B19" s="11">
        <v>12</v>
      </c>
      <c r="C19" s="12" t="s">
        <v>75</v>
      </c>
      <c r="D19" s="6">
        <v>42182602</v>
      </c>
      <c r="E19" s="19">
        <v>166006130</v>
      </c>
      <c r="F19" s="15" t="s">
        <v>9</v>
      </c>
      <c r="G19" s="16">
        <v>2</v>
      </c>
      <c r="H19" s="17">
        <v>66664018.329999998</v>
      </c>
      <c r="I19" s="17">
        <f t="shared" ref="I19" si="23">+H19*0.19</f>
        <v>12666163.4827</v>
      </c>
      <c r="J19" s="17">
        <f t="shared" ref="J19" si="24">H19+I19</f>
        <v>79330181.812700003</v>
      </c>
      <c r="K19" s="17">
        <f t="shared" ref="K19" si="25">J19*G19</f>
        <v>158660363.62540001</v>
      </c>
      <c r="L19" s="17">
        <f t="shared" ref="L19" si="26">+K19</f>
        <v>158660363.62540001</v>
      </c>
      <c r="M19" s="12" t="s">
        <v>129</v>
      </c>
      <c r="N19" s="12"/>
      <c r="O19" s="44"/>
      <c r="P19" s="48" t="s">
        <v>131</v>
      </c>
      <c r="Q19" s="55" t="s">
        <v>159</v>
      </c>
      <c r="R19" s="55" t="s">
        <v>159</v>
      </c>
      <c r="S19" s="55" t="s">
        <v>159</v>
      </c>
      <c r="T19" s="55" t="s">
        <v>159</v>
      </c>
      <c r="U19" s="55" t="s">
        <v>159</v>
      </c>
      <c r="V19" s="67">
        <v>71.852854358232022</v>
      </c>
      <c r="W19" s="68">
        <v>0</v>
      </c>
      <c r="X19" s="69">
        <v>79330181.816666663</v>
      </c>
      <c r="Y19" s="69" t="b">
        <f t="shared" ref="Y19" si="27">+X19&lt;J19</f>
        <v>0</v>
      </c>
    </row>
    <row r="20" spans="1:25" s="40" customFormat="1" ht="12.75" customHeight="1" x14ac:dyDescent="0.25">
      <c r="A20" s="22">
        <v>75</v>
      </c>
      <c r="B20" s="23">
        <v>75</v>
      </c>
      <c r="C20" s="64" t="s">
        <v>79</v>
      </c>
      <c r="D20" s="59">
        <v>42281508</v>
      </c>
      <c r="E20" s="61">
        <v>166006010</v>
      </c>
      <c r="F20" s="13" t="s">
        <v>9</v>
      </c>
      <c r="G20" s="14">
        <v>2</v>
      </c>
      <c r="H20" s="63">
        <v>421969782</v>
      </c>
      <c r="I20" s="63">
        <f t="shared" ref="I20:I49" si="28">+H20*0.19</f>
        <v>80174258.579999998</v>
      </c>
      <c r="J20" s="63">
        <f t="shared" ref="J20" si="29">H20+I20</f>
        <v>502144040.57999998</v>
      </c>
      <c r="K20" s="63">
        <f t="shared" ref="K20:K49" si="30">J20*G20</f>
        <v>1004288081.16</v>
      </c>
      <c r="L20" s="63">
        <f t="shared" ref="L20:L21" si="31">+K20</f>
        <v>1004288081.16</v>
      </c>
      <c r="M20" s="11" t="s">
        <v>130</v>
      </c>
      <c r="N20" s="11"/>
      <c r="O20" s="45"/>
      <c r="P20" s="48" t="s">
        <v>131</v>
      </c>
      <c r="Q20" s="55" t="s">
        <v>159</v>
      </c>
      <c r="R20" s="55" t="s">
        <v>159</v>
      </c>
      <c r="S20" s="55" t="s">
        <v>159</v>
      </c>
      <c r="T20" s="55" t="s">
        <v>159</v>
      </c>
      <c r="U20" s="55" t="s">
        <v>159</v>
      </c>
      <c r="V20" s="67">
        <v>55.11768296953548</v>
      </c>
      <c r="W20" s="68">
        <v>0</v>
      </c>
      <c r="X20" s="69">
        <v>502144041</v>
      </c>
      <c r="Y20" s="69" t="b">
        <f t="shared" ref="Y20:Y50" si="32">+X20&lt;J20</f>
        <v>0</v>
      </c>
    </row>
    <row r="21" spans="1:25" s="38" customFormat="1" ht="25.5" x14ac:dyDescent="0.25">
      <c r="A21" s="11">
        <v>81</v>
      </c>
      <c r="B21" s="64">
        <v>81</v>
      </c>
      <c r="C21" s="62" t="s">
        <v>102</v>
      </c>
      <c r="D21" s="7">
        <v>42182602</v>
      </c>
      <c r="E21" s="21">
        <v>166008011</v>
      </c>
      <c r="F21" s="15" t="s">
        <v>9</v>
      </c>
      <c r="G21" s="16">
        <v>4</v>
      </c>
      <c r="H21" s="17">
        <v>43714196</v>
      </c>
      <c r="I21" s="17">
        <f t="shared" si="28"/>
        <v>8305697.2400000002</v>
      </c>
      <c r="J21" s="17">
        <f t="shared" ref="J21:J84" si="33">H21+I21</f>
        <v>52019893.240000002</v>
      </c>
      <c r="K21" s="17">
        <f t="shared" si="30"/>
        <v>208079572.96000001</v>
      </c>
      <c r="L21" s="63">
        <f t="shared" si="31"/>
        <v>208079572.96000001</v>
      </c>
      <c r="M21" s="12" t="s">
        <v>129</v>
      </c>
      <c r="N21" s="12"/>
      <c r="O21" s="44"/>
      <c r="P21" s="48" t="s">
        <v>131</v>
      </c>
      <c r="Q21" s="55" t="s">
        <v>159</v>
      </c>
      <c r="R21" s="55" t="s">
        <v>159</v>
      </c>
      <c r="S21" s="55" t="s">
        <v>159</v>
      </c>
      <c r="T21" s="55" t="s">
        <v>159</v>
      </c>
      <c r="U21" s="55" t="s">
        <v>159</v>
      </c>
      <c r="V21" s="67">
        <v>51.905335282844959</v>
      </c>
      <c r="W21" s="68">
        <v>0</v>
      </c>
      <c r="X21" s="69">
        <v>52019893.240000002</v>
      </c>
      <c r="Y21" s="69" t="b">
        <f t="shared" si="32"/>
        <v>0</v>
      </c>
    </row>
    <row r="22" spans="1:25" s="41" customFormat="1" ht="12.75" customHeight="1" x14ac:dyDescent="0.2">
      <c r="A22" s="11">
        <v>82</v>
      </c>
      <c r="B22" s="11">
        <v>82</v>
      </c>
      <c r="C22" s="11" t="s">
        <v>11</v>
      </c>
      <c r="D22" s="9"/>
      <c r="E22" s="11">
        <v>166006402</v>
      </c>
      <c r="F22" s="24" t="s">
        <v>9</v>
      </c>
      <c r="G22" s="24">
        <v>5</v>
      </c>
      <c r="H22" s="65">
        <v>31816900</v>
      </c>
      <c r="I22" s="65">
        <f t="shared" si="28"/>
        <v>6045211</v>
      </c>
      <c r="J22" s="65">
        <f t="shared" si="33"/>
        <v>37862111</v>
      </c>
      <c r="K22" s="65">
        <f t="shared" si="30"/>
        <v>189310555</v>
      </c>
      <c r="L22" s="79">
        <f>SUM(K22:K85)</f>
        <v>2236680066.3899999</v>
      </c>
      <c r="M22" s="11" t="s">
        <v>129</v>
      </c>
      <c r="N22" s="11"/>
      <c r="O22" s="45"/>
      <c r="P22" s="48" t="s">
        <v>131</v>
      </c>
      <c r="Q22" s="55" t="s">
        <v>159</v>
      </c>
      <c r="R22" s="55" t="s">
        <v>159</v>
      </c>
      <c r="S22" s="55" t="s">
        <v>159</v>
      </c>
      <c r="T22" s="55" t="s">
        <v>159</v>
      </c>
      <c r="U22" s="55" t="s">
        <v>159</v>
      </c>
      <c r="V22" s="67">
        <v>51.512225169642548</v>
      </c>
      <c r="W22" s="68">
        <v>0</v>
      </c>
      <c r="X22" s="69">
        <v>37862111</v>
      </c>
      <c r="Y22" s="69" t="b">
        <f t="shared" si="32"/>
        <v>0</v>
      </c>
    </row>
    <row r="23" spans="1:25" s="41" customFormat="1" x14ac:dyDescent="0.2">
      <c r="A23" s="11">
        <v>82</v>
      </c>
      <c r="B23" s="11">
        <v>83</v>
      </c>
      <c r="C23" s="11" t="s">
        <v>12</v>
      </c>
      <c r="D23" s="9"/>
      <c r="E23" s="11">
        <v>166006403</v>
      </c>
      <c r="F23" s="24" t="s">
        <v>9</v>
      </c>
      <c r="G23" s="24">
        <v>5</v>
      </c>
      <c r="H23" s="25">
        <v>13913080</v>
      </c>
      <c r="I23" s="25">
        <f t="shared" si="28"/>
        <v>2643485.2000000002</v>
      </c>
      <c r="J23" s="25">
        <f t="shared" si="33"/>
        <v>16556565.199999999</v>
      </c>
      <c r="K23" s="25">
        <f t="shared" si="30"/>
        <v>82782826</v>
      </c>
      <c r="L23" s="80"/>
      <c r="M23" s="11"/>
      <c r="N23" s="11"/>
      <c r="O23" s="45"/>
      <c r="P23" s="48" t="s">
        <v>131</v>
      </c>
      <c r="Q23" s="55" t="s">
        <v>159</v>
      </c>
      <c r="R23" s="55" t="s">
        <v>159</v>
      </c>
      <c r="S23" s="55" t="s">
        <v>159</v>
      </c>
      <c r="T23" s="55" t="s">
        <v>159</v>
      </c>
      <c r="U23" s="55" t="s">
        <v>159</v>
      </c>
      <c r="V23" s="67">
        <v>57.258415174785171</v>
      </c>
      <c r="W23" s="68">
        <v>0</v>
      </c>
      <c r="X23" s="69">
        <v>16556565.199999999</v>
      </c>
      <c r="Y23" s="69" t="b">
        <f t="shared" si="32"/>
        <v>0</v>
      </c>
    </row>
    <row r="24" spans="1:25" s="41" customFormat="1" x14ac:dyDescent="0.2">
      <c r="A24" s="11">
        <v>82</v>
      </c>
      <c r="B24" s="11">
        <v>84</v>
      </c>
      <c r="C24" s="11" t="s">
        <v>13</v>
      </c>
      <c r="D24" s="9"/>
      <c r="E24" s="11">
        <v>166006404</v>
      </c>
      <c r="F24" s="24" t="s">
        <v>9</v>
      </c>
      <c r="G24" s="24">
        <v>2</v>
      </c>
      <c r="H24" s="25">
        <v>12210000</v>
      </c>
      <c r="I24" s="25">
        <f t="shared" si="28"/>
        <v>2319900</v>
      </c>
      <c r="J24" s="25">
        <f t="shared" si="33"/>
        <v>14529900</v>
      </c>
      <c r="K24" s="25">
        <f t="shared" si="30"/>
        <v>29059800</v>
      </c>
      <c r="L24" s="80"/>
      <c r="M24" s="11" t="s">
        <v>129</v>
      </c>
      <c r="N24" s="11"/>
      <c r="O24" s="45"/>
      <c r="P24" s="48" t="s">
        <v>131</v>
      </c>
      <c r="Q24" s="55" t="s">
        <v>159</v>
      </c>
      <c r="R24" s="55" t="s">
        <v>159</v>
      </c>
      <c r="S24" s="55" t="s">
        <v>159</v>
      </c>
      <c r="T24" s="55" t="s">
        <v>159</v>
      </c>
      <c r="U24" s="55" t="s">
        <v>159</v>
      </c>
      <c r="V24" s="67">
        <v>75.775109009009014</v>
      </c>
      <c r="W24" s="68">
        <v>0</v>
      </c>
      <c r="X24" s="69">
        <v>14529900</v>
      </c>
      <c r="Y24" s="69" t="b">
        <f t="shared" si="32"/>
        <v>0</v>
      </c>
    </row>
    <row r="25" spans="1:25" s="41" customFormat="1" x14ac:dyDescent="0.2">
      <c r="A25" s="11">
        <v>82</v>
      </c>
      <c r="B25" s="11">
        <v>85</v>
      </c>
      <c r="C25" s="11" t="s">
        <v>14</v>
      </c>
      <c r="D25" s="9"/>
      <c r="E25" s="11">
        <v>166006063</v>
      </c>
      <c r="F25" s="24" t="s">
        <v>9</v>
      </c>
      <c r="G25" s="24">
        <v>1</v>
      </c>
      <c r="H25" s="25">
        <v>9644740</v>
      </c>
      <c r="I25" s="25">
        <f t="shared" si="28"/>
        <v>1832500.6</v>
      </c>
      <c r="J25" s="25">
        <f t="shared" si="33"/>
        <v>11477240.6</v>
      </c>
      <c r="K25" s="25">
        <f t="shared" si="30"/>
        <v>11477240.6</v>
      </c>
      <c r="L25" s="80"/>
      <c r="M25" s="11" t="s">
        <v>129</v>
      </c>
      <c r="N25" s="11"/>
      <c r="O25" s="45"/>
      <c r="P25" s="48" t="s">
        <v>131</v>
      </c>
      <c r="Q25" s="55" t="s">
        <v>159</v>
      </c>
      <c r="R25" s="55" t="s">
        <v>159</v>
      </c>
      <c r="S25" s="55" t="s">
        <v>159</v>
      </c>
      <c r="T25" s="55" t="s">
        <v>159</v>
      </c>
      <c r="U25" s="55" t="s">
        <v>159</v>
      </c>
      <c r="V25" s="67">
        <v>66.091319517166866</v>
      </c>
      <c r="W25" s="68">
        <v>0</v>
      </c>
      <c r="X25" s="69">
        <v>11477240.6</v>
      </c>
      <c r="Y25" s="69" t="b">
        <f t="shared" si="32"/>
        <v>0</v>
      </c>
    </row>
    <row r="26" spans="1:25" s="41" customFormat="1" x14ac:dyDescent="0.2">
      <c r="A26" s="11">
        <v>82</v>
      </c>
      <c r="B26" s="11">
        <v>86</v>
      </c>
      <c r="C26" s="11" t="s">
        <v>15</v>
      </c>
      <c r="D26" s="9"/>
      <c r="E26" s="11">
        <v>166006405</v>
      </c>
      <c r="F26" s="24" t="s">
        <v>9</v>
      </c>
      <c r="G26" s="24">
        <v>2</v>
      </c>
      <c r="H26" s="25">
        <v>1666680</v>
      </c>
      <c r="I26" s="25">
        <f t="shared" si="28"/>
        <v>316669.2</v>
      </c>
      <c r="J26" s="25">
        <f t="shared" si="33"/>
        <v>1983349.2</v>
      </c>
      <c r="K26" s="25">
        <f t="shared" si="30"/>
        <v>3966698.4</v>
      </c>
      <c r="L26" s="80"/>
      <c r="M26" s="11" t="s">
        <v>129</v>
      </c>
      <c r="N26" s="11"/>
      <c r="O26" s="45"/>
      <c r="P26" s="48" t="s">
        <v>131</v>
      </c>
      <c r="Q26" s="55" t="s">
        <v>159</v>
      </c>
      <c r="R26" s="55" t="s">
        <v>159</v>
      </c>
      <c r="S26" s="55" t="s">
        <v>159</v>
      </c>
      <c r="T26" s="55" t="s">
        <v>159</v>
      </c>
      <c r="U26" s="55" t="s">
        <v>159</v>
      </c>
      <c r="V26" s="67">
        <v>53.377005183958531</v>
      </c>
      <c r="W26" s="68">
        <v>0</v>
      </c>
      <c r="X26" s="69">
        <v>1983349.2</v>
      </c>
      <c r="Y26" s="69" t="b">
        <f t="shared" si="32"/>
        <v>0</v>
      </c>
    </row>
    <row r="27" spans="1:25" s="41" customFormat="1" x14ac:dyDescent="0.2">
      <c r="A27" s="11">
        <v>82</v>
      </c>
      <c r="B27" s="11">
        <v>87</v>
      </c>
      <c r="C27" s="11" t="s">
        <v>16</v>
      </c>
      <c r="D27" s="9"/>
      <c r="E27" s="11">
        <v>166006431</v>
      </c>
      <c r="F27" s="24" t="s">
        <v>9</v>
      </c>
      <c r="G27" s="24">
        <v>3</v>
      </c>
      <c r="H27" s="25">
        <v>2231500</v>
      </c>
      <c r="I27" s="25">
        <f t="shared" si="28"/>
        <v>423985</v>
      </c>
      <c r="J27" s="25">
        <f t="shared" si="33"/>
        <v>2655485</v>
      </c>
      <c r="K27" s="25">
        <f t="shared" si="30"/>
        <v>7966455</v>
      </c>
      <c r="L27" s="80"/>
      <c r="M27" s="11" t="s">
        <v>129</v>
      </c>
      <c r="N27" s="11"/>
      <c r="O27" s="45"/>
      <c r="P27" s="48" t="s">
        <v>131</v>
      </c>
      <c r="Q27" s="55" t="s">
        <v>159</v>
      </c>
      <c r="R27" s="55" t="s">
        <v>159</v>
      </c>
      <c r="S27" s="55" t="s">
        <v>159</v>
      </c>
      <c r="T27" s="55" t="s">
        <v>159</v>
      </c>
      <c r="U27" s="55" t="s">
        <v>159</v>
      </c>
      <c r="V27" s="67">
        <v>53.815103293748606</v>
      </c>
      <c r="W27" s="68">
        <v>0</v>
      </c>
      <c r="X27" s="69">
        <v>2655485</v>
      </c>
      <c r="Y27" s="69" t="b">
        <f t="shared" si="32"/>
        <v>0</v>
      </c>
    </row>
    <row r="28" spans="1:25" s="41" customFormat="1" x14ac:dyDescent="0.2">
      <c r="A28" s="11">
        <v>82</v>
      </c>
      <c r="B28" s="11">
        <v>88</v>
      </c>
      <c r="C28" s="11" t="s">
        <v>17</v>
      </c>
      <c r="D28" s="9"/>
      <c r="E28" s="11">
        <v>166006075</v>
      </c>
      <c r="F28" s="24" t="s">
        <v>9</v>
      </c>
      <c r="G28" s="24">
        <v>2</v>
      </c>
      <c r="H28" s="25">
        <v>8589880</v>
      </c>
      <c r="I28" s="25">
        <f t="shared" si="28"/>
        <v>1632077.2</v>
      </c>
      <c r="J28" s="25">
        <f t="shared" si="33"/>
        <v>10221957.199999999</v>
      </c>
      <c r="K28" s="25">
        <f t="shared" si="30"/>
        <v>20443914.399999999</v>
      </c>
      <c r="L28" s="80"/>
      <c r="M28" s="11" t="s">
        <v>129</v>
      </c>
      <c r="N28" s="11"/>
      <c r="O28" s="45"/>
      <c r="P28" s="48" t="s">
        <v>131</v>
      </c>
      <c r="Q28" s="55" t="s">
        <v>159</v>
      </c>
      <c r="R28" s="55" t="s">
        <v>159</v>
      </c>
      <c r="S28" s="55" t="s">
        <v>159</v>
      </c>
      <c r="T28" s="55" t="s">
        <v>159</v>
      </c>
      <c r="U28" s="55" t="s">
        <v>159</v>
      </c>
      <c r="V28" s="67">
        <v>100</v>
      </c>
      <c r="W28" s="68" t="s">
        <v>131</v>
      </c>
      <c r="X28" s="69">
        <v>10221957.199999999</v>
      </c>
      <c r="Y28" s="69" t="b">
        <f t="shared" si="32"/>
        <v>0</v>
      </c>
    </row>
    <row r="29" spans="1:25" s="41" customFormat="1" x14ac:dyDescent="0.2">
      <c r="A29" s="11">
        <v>82</v>
      </c>
      <c r="B29" s="11">
        <v>89</v>
      </c>
      <c r="C29" s="11" t="s">
        <v>18</v>
      </c>
      <c r="D29" s="9"/>
      <c r="E29" s="11">
        <v>166006406</v>
      </c>
      <c r="F29" s="24" t="s">
        <v>9</v>
      </c>
      <c r="G29" s="24">
        <v>3</v>
      </c>
      <c r="H29" s="25">
        <v>27525000</v>
      </c>
      <c r="I29" s="25">
        <f t="shared" si="28"/>
        <v>5229750</v>
      </c>
      <c r="J29" s="25">
        <f t="shared" si="33"/>
        <v>32754750</v>
      </c>
      <c r="K29" s="25">
        <f t="shared" si="30"/>
        <v>98264250</v>
      </c>
      <c r="L29" s="80"/>
      <c r="M29" s="11" t="s">
        <v>129</v>
      </c>
      <c r="N29" s="11"/>
      <c r="O29" s="45"/>
      <c r="P29" s="48" t="s">
        <v>131</v>
      </c>
      <c r="Q29" s="55" t="s">
        <v>159</v>
      </c>
      <c r="R29" s="55" t="s">
        <v>159</v>
      </c>
      <c r="S29" s="55" t="s">
        <v>159</v>
      </c>
      <c r="T29" s="55" t="s">
        <v>159</v>
      </c>
      <c r="U29" s="55" t="s">
        <v>159</v>
      </c>
      <c r="V29" s="67">
        <v>71.953289663941874</v>
      </c>
      <c r="W29" s="68">
        <v>0</v>
      </c>
      <c r="X29" s="69">
        <v>32754750</v>
      </c>
      <c r="Y29" s="69" t="b">
        <f t="shared" si="32"/>
        <v>0</v>
      </c>
    </row>
    <row r="30" spans="1:25" s="41" customFormat="1" ht="12.75" customHeight="1" x14ac:dyDescent="0.2">
      <c r="A30" s="11">
        <v>82</v>
      </c>
      <c r="B30" s="11">
        <v>90</v>
      </c>
      <c r="C30" s="11" t="s">
        <v>19</v>
      </c>
      <c r="D30" s="9"/>
      <c r="E30" s="11">
        <v>166006407</v>
      </c>
      <c r="F30" s="24" t="s">
        <v>9</v>
      </c>
      <c r="G30" s="24">
        <v>4</v>
      </c>
      <c r="H30" s="25">
        <v>27869300</v>
      </c>
      <c r="I30" s="25">
        <f t="shared" si="28"/>
        <v>5295167</v>
      </c>
      <c r="J30" s="25">
        <f t="shared" si="33"/>
        <v>33164467</v>
      </c>
      <c r="K30" s="25">
        <f t="shared" si="30"/>
        <v>132657868</v>
      </c>
      <c r="L30" s="80"/>
      <c r="M30" s="11" t="s">
        <v>129</v>
      </c>
      <c r="N30" s="11"/>
      <c r="O30" s="45"/>
      <c r="P30" s="48" t="s">
        <v>131</v>
      </c>
      <c r="Q30" s="55" t="s">
        <v>159</v>
      </c>
      <c r="R30" s="55" t="s">
        <v>159</v>
      </c>
      <c r="S30" s="55" t="s">
        <v>159</v>
      </c>
      <c r="T30" s="55" t="s">
        <v>159</v>
      </c>
      <c r="U30" s="55" t="s">
        <v>159</v>
      </c>
      <c r="V30" s="67">
        <v>58.717872533576376</v>
      </c>
      <c r="W30" s="68">
        <v>0</v>
      </c>
      <c r="X30" s="69">
        <v>33164467</v>
      </c>
      <c r="Y30" s="69" t="b">
        <f t="shared" si="32"/>
        <v>0</v>
      </c>
    </row>
    <row r="31" spans="1:25" s="41" customFormat="1" ht="12.75" customHeight="1" x14ac:dyDescent="0.2">
      <c r="A31" s="11">
        <v>82</v>
      </c>
      <c r="B31" s="11">
        <v>91</v>
      </c>
      <c r="C31" s="11" t="s">
        <v>20</v>
      </c>
      <c r="D31" s="9"/>
      <c r="E31" s="11">
        <v>166006408</v>
      </c>
      <c r="F31" s="24" t="s">
        <v>9</v>
      </c>
      <c r="G31" s="24">
        <v>3</v>
      </c>
      <c r="H31" s="25">
        <v>8092500</v>
      </c>
      <c r="I31" s="25">
        <f t="shared" si="28"/>
        <v>1537575</v>
      </c>
      <c r="J31" s="25">
        <f t="shared" si="33"/>
        <v>9630075</v>
      </c>
      <c r="K31" s="25">
        <f t="shared" si="30"/>
        <v>28890225</v>
      </c>
      <c r="L31" s="80"/>
      <c r="M31" s="11" t="s">
        <v>129</v>
      </c>
      <c r="N31" s="11"/>
      <c r="O31" s="45"/>
      <c r="P31" s="48" t="s">
        <v>131</v>
      </c>
      <c r="Q31" s="55" t="s">
        <v>159</v>
      </c>
      <c r="R31" s="55" t="s">
        <v>159</v>
      </c>
      <c r="S31" s="55" t="s">
        <v>159</v>
      </c>
      <c r="T31" s="55" t="s">
        <v>159</v>
      </c>
      <c r="U31" s="55" t="s">
        <v>159</v>
      </c>
      <c r="V31" s="67">
        <v>39.173980352177942</v>
      </c>
      <c r="W31" s="68">
        <v>0</v>
      </c>
      <c r="X31" s="69">
        <v>9630075</v>
      </c>
      <c r="Y31" s="69" t="b">
        <f t="shared" si="32"/>
        <v>0</v>
      </c>
    </row>
    <row r="32" spans="1:25" s="41" customFormat="1" x14ac:dyDescent="0.2">
      <c r="A32" s="11">
        <v>82</v>
      </c>
      <c r="B32" s="11">
        <v>92</v>
      </c>
      <c r="C32" s="11" t="s">
        <v>21</v>
      </c>
      <c r="D32" s="9"/>
      <c r="E32" s="11">
        <v>166006409</v>
      </c>
      <c r="F32" s="24" t="s">
        <v>9</v>
      </c>
      <c r="G32" s="24">
        <v>6</v>
      </c>
      <c r="H32" s="25">
        <v>2141820</v>
      </c>
      <c r="I32" s="25">
        <f t="shared" si="28"/>
        <v>406945.8</v>
      </c>
      <c r="J32" s="25">
        <f t="shared" si="33"/>
        <v>2548765.7999999998</v>
      </c>
      <c r="K32" s="25">
        <f t="shared" si="30"/>
        <v>15292594.799999999</v>
      </c>
      <c r="L32" s="80"/>
      <c r="M32" s="11" t="s">
        <v>129</v>
      </c>
      <c r="N32" s="11"/>
      <c r="O32" s="45"/>
      <c r="P32" s="48" t="s">
        <v>131</v>
      </c>
      <c r="Q32" s="55" t="s">
        <v>159</v>
      </c>
      <c r="R32" s="55" t="s">
        <v>159</v>
      </c>
      <c r="S32" s="55" t="s">
        <v>159</v>
      </c>
      <c r="T32" s="55" t="s">
        <v>159</v>
      </c>
      <c r="U32" s="55" t="s">
        <v>159</v>
      </c>
      <c r="V32" s="67">
        <v>52.895040199456538</v>
      </c>
      <c r="W32" s="68">
        <v>0</v>
      </c>
      <c r="X32" s="69">
        <v>2548765.7999999998</v>
      </c>
      <c r="Y32" s="69" t="b">
        <f t="shared" si="32"/>
        <v>0</v>
      </c>
    </row>
    <row r="33" spans="1:25" s="41" customFormat="1" x14ac:dyDescent="0.2">
      <c r="A33" s="11">
        <v>82</v>
      </c>
      <c r="B33" s="11">
        <v>93</v>
      </c>
      <c r="C33" s="11" t="s">
        <v>22</v>
      </c>
      <c r="D33" s="9"/>
      <c r="E33" s="11">
        <v>166006410</v>
      </c>
      <c r="F33" s="24" t="s">
        <v>9</v>
      </c>
      <c r="G33" s="24">
        <v>4</v>
      </c>
      <c r="H33" s="25">
        <v>2306380</v>
      </c>
      <c r="I33" s="25">
        <f t="shared" si="28"/>
        <v>438212.2</v>
      </c>
      <c r="J33" s="25">
        <f t="shared" si="33"/>
        <v>2744592.2</v>
      </c>
      <c r="K33" s="25">
        <f t="shared" si="30"/>
        <v>10978368.800000001</v>
      </c>
      <c r="L33" s="80"/>
      <c r="M33" s="11" t="s">
        <v>129</v>
      </c>
      <c r="N33" s="11"/>
      <c r="O33" s="45"/>
      <c r="P33" s="48" t="s">
        <v>131</v>
      </c>
      <c r="Q33" s="55" t="s">
        <v>159</v>
      </c>
      <c r="R33" s="55" t="s">
        <v>159</v>
      </c>
      <c r="S33" s="55" t="s">
        <v>159</v>
      </c>
      <c r="T33" s="55" t="s">
        <v>159</v>
      </c>
      <c r="U33" s="55" t="s">
        <v>159</v>
      </c>
      <c r="V33" s="67">
        <v>51.163744482695826</v>
      </c>
      <c r="W33" s="68">
        <v>0</v>
      </c>
      <c r="X33" s="69">
        <v>2744592.1999999997</v>
      </c>
      <c r="Y33" s="69" t="b">
        <f t="shared" si="32"/>
        <v>0</v>
      </c>
    </row>
    <row r="34" spans="1:25" s="41" customFormat="1" x14ac:dyDescent="0.2">
      <c r="A34" s="11">
        <v>82</v>
      </c>
      <c r="B34" s="11">
        <v>94</v>
      </c>
      <c r="C34" s="11" t="s">
        <v>23</v>
      </c>
      <c r="D34" s="9"/>
      <c r="E34" s="11">
        <v>166006419</v>
      </c>
      <c r="F34" s="24" t="s">
        <v>9</v>
      </c>
      <c r="G34" s="24">
        <v>3</v>
      </c>
      <c r="H34" s="25">
        <v>1735640</v>
      </c>
      <c r="I34" s="25">
        <f t="shared" si="28"/>
        <v>329771.59999999998</v>
      </c>
      <c r="J34" s="25">
        <f t="shared" si="33"/>
        <v>2065411.6</v>
      </c>
      <c r="K34" s="25">
        <f t="shared" si="30"/>
        <v>6196234.8000000007</v>
      </c>
      <c r="L34" s="80"/>
      <c r="M34" s="11" t="s">
        <v>129</v>
      </c>
      <c r="N34" s="11"/>
      <c r="O34" s="45"/>
      <c r="P34" s="48" t="s">
        <v>131</v>
      </c>
      <c r="Q34" s="55" t="s">
        <v>159</v>
      </c>
      <c r="R34" s="55" t="s">
        <v>159</v>
      </c>
      <c r="S34" s="55" t="s">
        <v>159</v>
      </c>
      <c r="T34" s="55" t="s">
        <v>159</v>
      </c>
      <c r="U34" s="55" t="s">
        <v>159</v>
      </c>
      <c r="V34" s="67">
        <v>59.807839183240766</v>
      </c>
      <c r="W34" s="68">
        <v>0</v>
      </c>
      <c r="X34" s="69">
        <v>2065411.5999999999</v>
      </c>
      <c r="Y34" s="69" t="b">
        <f t="shared" si="32"/>
        <v>0</v>
      </c>
    </row>
    <row r="35" spans="1:25" s="41" customFormat="1" x14ac:dyDescent="0.2">
      <c r="A35" s="11">
        <v>82</v>
      </c>
      <c r="B35" s="11">
        <v>95</v>
      </c>
      <c r="C35" s="11" t="s">
        <v>24</v>
      </c>
      <c r="D35" s="9"/>
      <c r="E35" s="11">
        <v>166006098</v>
      </c>
      <c r="F35" s="24" t="s">
        <v>9</v>
      </c>
      <c r="G35" s="24">
        <v>2</v>
      </c>
      <c r="H35" s="25">
        <v>30427420</v>
      </c>
      <c r="I35" s="25">
        <f t="shared" si="28"/>
        <v>5781209.7999999998</v>
      </c>
      <c r="J35" s="25">
        <f t="shared" si="33"/>
        <v>36208629.799999997</v>
      </c>
      <c r="K35" s="25">
        <f t="shared" si="30"/>
        <v>72417259.599999994</v>
      </c>
      <c r="L35" s="80"/>
      <c r="M35" s="11" t="s">
        <v>129</v>
      </c>
      <c r="N35" s="11"/>
      <c r="O35" s="45"/>
      <c r="P35" s="48" t="s">
        <v>131</v>
      </c>
      <c r="Q35" s="55" t="s">
        <v>159</v>
      </c>
      <c r="R35" s="55" t="s">
        <v>159</v>
      </c>
      <c r="S35" s="55" t="s">
        <v>159</v>
      </c>
      <c r="T35" s="55" t="s">
        <v>159</v>
      </c>
      <c r="U35" s="55" t="s">
        <v>159</v>
      </c>
      <c r="V35" s="67">
        <v>77.316975478039225</v>
      </c>
      <c r="W35" s="68">
        <v>0</v>
      </c>
      <c r="X35" s="69">
        <v>36208629.799999997</v>
      </c>
      <c r="Y35" s="69" t="b">
        <f t="shared" si="32"/>
        <v>0</v>
      </c>
    </row>
    <row r="36" spans="1:25" s="41" customFormat="1" x14ac:dyDescent="0.2">
      <c r="A36" s="11">
        <v>82</v>
      </c>
      <c r="B36" s="11">
        <v>96</v>
      </c>
      <c r="C36" s="11" t="s">
        <v>25</v>
      </c>
      <c r="D36" s="9"/>
      <c r="E36" s="11">
        <v>166006411</v>
      </c>
      <c r="F36" s="24" t="s">
        <v>9</v>
      </c>
      <c r="G36" s="24">
        <v>3</v>
      </c>
      <c r="H36" s="25">
        <v>12435080</v>
      </c>
      <c r="I36" s="25">
        <f t="shared" si="28"/>
        <v>2362665.2000000002</v>
      </c>
      <c r="J36" s="25">
        <f t="shared" si="33"/>
        <v>14797745.199999999</v>
      </c>
      <c r="K36" s="25">
        <f t="shared" si="30"/>
        <v>44393235.599999994</v>
      </c>
      <c r="L36" s="80"/>
      <c r="M36" s="11" t="s">
        <v>129</v>
      </c>
      <c r="N36" s="11"/>
      <c r="O36" s="45"/>
      <c r="P36" s="48" t="s">
        <v>131</v>
      </c>
      <c r="Q36" s="55" t="s">
        <v>159</v>
      </c>
      <c r="R36" s="55" t="s">
        <v>159</v>
      </c>
      <c r="S36" s="55" t="s">
        <v>159</v>
      </c>
      <c r="T36" s="55" t="s">
        <v>159</v>
      </c>
      <c r="U36" s="55" t="s">
        <v>159</v>
      </c>
      <c r="V36" s="67">
        <v>67.037160597278017</v>
      </c>
      <c r="W36" s="68">
        <v>0</v>
      </c>
      <c r="X36" s="69">
        <v>14797745.199999999</v>
      </c>
      <c r="Y36" s="69" t="b">
        <f t="shared" si="32"/>
        <v>0</v>
      </c>
    </row>
    <row r="37" spans="1:25" s="41" customFormat="1" x14ac:dyDescent="0.2">
      <c r="A37" s="11">
        <v>82</v>
      </c>
      <c r="B37" s="11">
        <v>97</v>
      </c>
      <c r="C37" s="11" t="s">
        <v>26</v>
      </c>
      <c r="D37" s="9"/>
      <c r="E37" s="11">
        <v>166006412</v>
      </c>
      <c r="F37" s="24" t="s">
        <v>9</v>
      </c>
      <c r="G37" s="24">
        <v>2</v>
      </c>
      <c r="H37" s="25">
        <v>5879780</v>
      </c>
      <c r="I37" s="25">
        <f t="shared" si="28"/>
        <v>1117158.2</v>
      </c>
      <c r="J37" s="25">
        <f t="shared" si="33"/>
        <v>6996938.2000000002</v>
      </c>
      <c r="K37" s="25">
        <f t="shared" si="30"/>
        <v>13993876.4</v>
      </c>
      <c r="L37" s="80"/>
      <c r="M37" s="11" t="s">
        <v>129</v>
      </c>
      <c r="N37" s="11"/>
      <c r="O37" s="45"/>
      <c r="P37" s="48" t="s">
        <v>131</v>
      </c>
      <c r="Q37" s="55" t="s">
        <v>159</v>
      </c>
      <c r="R37" s="55" t="s">
        <v>159</v>
      </c>
      <c r="S37" s="55" t="s">
        <v>159</v>
      </c>
      <c r="T37" s="55" t="s">
        <v>159</v>
      </c>
      <c r="U37" s="55" t="s">
        <v>159</v>
      </c>
      <c r="V37" s="67">
        <v>49.935267986217177</v>
      </c>
      <c r="W37" s="68">
        <v>0</v>
      </c>
      <c r="X37" s="69">
        <v>6996938.1999999993</v>
      </c>
      <c r="Y37" s="69" t="b">
        <f t="shared" si="32"/>
        <v>0</v>
      </c>
    </row>
    <row r="38" spans="1:25" s="41" customFormat="1" x14ac:dyDescent="0.2">
      <c r="A38" s="11">
        <v>82</v>
      </c>
      <c r="B38" s="11">
        <v>98</v>
      </c>
      <c r="C38" s="11" t="s">
        <v>27</v>
      </c>
      <c r="D38" s="9"/>
      <c r="E38" s="11">
        <v>166006086</v>
      </c>
      <c r="F38" s="24" t="s">
        <v>9</v>
      </c>
      <c r="G38" s="24">
        <v>2</v>
      </c>
      <c r="H38" s="25">
        <v>16936140</v>
      </c>
      <c r="I38" s="25">
        <f t="shared" si="28"/>
        <v>3217866.6</v>
      </c>
      <c r="J38" s="25">
        <f t="shared" si="33"/>
        <v>20154006.600000001</v>
      </c>
      <c r="K38" s="25">
        <f t="shared" si="30"/>
        <v>40308013.200000003</v>
      </c>
      <c r="L38" s="80"/>
      <c r="M38" s="11" t="s">
        <v>129</v>
      </c>
      <c r="N38" s="11"/>
      <c r="O38" s="45"/>
      <c r="P38" s="48" t="s">
        <v>131</v>
      </c>
      <c r="Q38" s="55" t="s">
        <v>159</v>
      </c>
      <c r="R38" s="55" t="s">
        <v>159</v>
      </c>
      <c r="S38" s="55" t="s">
        <v>159</v>
      </c>
      <c r="T38" s="55" t="s">
        <v>159</v>
      </c>
      <c r="U38" s="55" t="s">
        <v>159</v>
      </c>
      <c r="V38" s="67">
        <v>82.552973404801804</v>
      </c>
      <c r="W38" s="68">
        <v>0</v>
      </c>
      <c r="X38" s="69">
        <v>20154006.599999998</v>
      </c>
      <c r="Y38" s="69" t="b">
        <f t="shared" si="32"/>
        <v>0</v>
      </c>
    </row>
    <row r="39" spans="1:25" s="41" customFormat="1" x14ac:dyDescent="0.2">
      <c r="A39" s="11">
        <v>82</v>
      </c>
      <c r="B39" s="11">
        <v>99</v>
      </c>
      <c r="C39" s="11" t="s">
        <v>28</v>
      </c>
      <c r="D39" s="9"/>
      <c r="E39" s="11">
        <v>166006059</v>
      </c>
      <c r="F39" s="24" t="s">
        <v>9</v>
      </c>
      <c r="G39" s="24">
        <v>1</v>
      </c>
      <c r="H39" s="25">
        <v>27065161</v>
      </c>
      <c r="I39" s="25">
        <f t="shared" si="28"/>
        <v>5142380.59</v>
      </c>
      <c r="J39" s="25">
        <f t="shared" si="33"/>
        <v>32207541.59</v>
      </c>
      <c r="K39" s="25">
        <f t="shared" si="30"/>
        <v>32207541.59</v>
      </c>
      <c r="L39" s="80"/>
      <c r="M39" s="11" t="s">
        <v>129</v>
      </c>
      <c r="N39" s="11"/>
      <c r="O39" s="45"/>
      <c r="P39" s="48" t="s">
        <v>131</v>
      </c>
      <c r="Q39" s="55" t="s">
        <v>159</v>
      </c>
      <c r="R39" s="55" t="s">
        <v>159</v>
      </c>
      <c r="S39" s="55" t="s">
        <v>159</v>
      </c>
      <c r="T39" s="55" t="s">
        <v>159</v>
      </c>
      <c r="U39" s="55" t="s">
        <v>159</v>
      </c>
      <c r="V39" s="67">
        <v>77.058633606502468</v>
      </c>
      <c r="W39" s="68">
        <v>0</v>
      </c>
      <c r="X39" s="69">
        <v>32944388.399999999</v>
      </c>
      <c r="Y39" s="69" t="b">
        <f t="shared" si="32"/>
        <v>0</v>
      </c>
    </row>
    <row r="40" spans="1:25" s="41" customFormat="1" ht="12.75" customHeight="1" x14ac:dyDescent="0.2">
      <c r="A40" s="11">
        <v>82</v>
      </c>
      <c r="B40" s="11">
        <v>100</v>
      </c>
      <c r="C40" s="11" t="s">
        <v>29</v>
      </c>
      <c r="D40" s="9"/>
      <c r="E40" s="11">
        <v>166006413</v>
      </c>
      <c r="F40" s="24" t="s">
        <v>9</v>
      </c>
      <c r="G40" s="24">
        <v>2</v>
      </c>
      <c r="H40" s="25">
        <v>4711920</v>
      </c>
      <c r="I40" s="25">
        <f t="shared" si="28"/>
        <v>895264.8</v>
      </c>
      <c r="J40" s="25">
        <f t="shared" si="33"/>
        <v>5607184.7999999998</v>
      </c>
      <c r="K40" s="25">
        <f t="shared" si="30"/>
        <v>11214369.6</v>
      </c>
      <c r="L40" s="80"/>
      <c r="M40" s="11" t="s">
        <v>129</v>
      </c>
      <c r="N40" s="11"/>
      <c r="O40" s="45"/>
      <c r="P40" s="48" t="s">
        <v>131</v>
      </c>
      <c r="Q40" s="55" t="s">
        <v>159</v>
      </c>
      <c r="R40" s="55" t="s">
        <v>159</v>
      </c>
      <c r="S40" s="55" t="s">
        <v>159</v>
      </c>
      <c r="T40" s="55" t="s">
        <v>159</v>
      </c>
      <c r="U40" s="55" t="s">
        <v>159</v>
      </c>
      <c r="V40" s="67">
        <v>58.082811465389909</v>
      </c>
      <c r="W40" s="68">
        <v>0</v>
      </c>
      <c r="X40" s="69">
        <v>5607184.7999999998</v>
      </c>
      <c r="Y40" s="69" t="b">
        <f t="shared" si="32"/>
        <v>0</v>
      </c>
    </row>
    <row r="41" spans="1:25" s="41" customFormat="1" x14ac:dyDescent="0.2">
      <c r="A41" s="11">
        <v>82</v>
      </c>
      <c r="B41" s="11">
        <v>101</v>
      </c>
      <c r="C41" s="11" t="s">
        <v>30</v>
      </c>
      <c r="D41" s="9"/>
      <c r="E41" s="11">
        <v>166006414</v>
      </c>
      <c r="F41" s="24" t="s">
        <v>9</v>
      </c>
      <c r="G41" s="24">
        <v>2</v>
      </c>
      <c r="H41" s="25">
        <v>8620860</v>
      </c>
      <c r="I41" s="25">
        <f t="shared" si="28"/>
        <v>1637963.4</v>
      </c>
      <c r="J41" s="25">
        <f t="shared" si="33"/>
        <v>10258823.4</v>
      </c>
      <c r="K41" s="25">
        <f t="shared" si="30"/>
        <v>20517646.800000001</v>
      </c>
      <c r="L41" s="80"/>
      <c r="M41" s="11" t="s">
        <v>129</v>
      </c>
      <c r="N41" s="11"/>
      <c r="O41" s="45"/>
      <c r="P41" s="48" t="s">
        <v>131</v>
      </c>
      <c r="Q41" s="55" t="s">
        <v>159</v>
      </c>
      <c r="R41" s="55" t="s">
        <v>159</v>
      </c>
      <c r="S41" s="55" t="s">
        <v>159</v>
      </c>
      <c r="T41" s="55" t="s">
        <v>159</v>
      </c>
      <c r="U41" s="55" t="s">
        <v>159</v>
      </c>
      <c r="V41" s="67">
        <v>47.102455555478222</v>
      </c>
      <c r="W41" s="68">
        <v>0</v>
      </c>
      <c r="X41" s="69">
        <v>10258823.4</v>
      </c>
      <c r="Y41" s="69" t="b">
        <f t="shared" si="32"/>
        <v>0</v>
      </c>
    </row>
    <row r="42" spans="1:25" s="41" customFormat="1" x14ac:dyDescent="0.2">
      <c r="A42" s="11">
        <v>82</v>
      </c>
      <c r="B42" s="11">
        <v>102</v>
      </c>
      <c r="C42" s="11" t="s">
        <v>31</v>
      </c>
      <c r="D42" s="9"/>
      <c r="E42" s="11">
        <v>166006415</v>
      </c>
      <c r="F42" s="24" t="s">
        <v>9</v>
      </c>
      <c r="G42" s="24">
        <v>2</v>
      </c>
      <c r="H42" s="25">
        <v>619200</v>
      </c>
      <c r="I42" s="25">
        <f t="shared" si="28"/>
        <v>117648</v>
      </c>
      <c r="J42" s="25">
        <f t="shared" si="33"/>
        <v>736848</v>
      </c>
      <c r="K42" s="25">
        <f t="shared" si="30"/>
        <v>1473696</v>
      </c>
      <c r="L42" s="80"/>
      <c r="M42" s="11" t="s">
        <v>129</v>
      </c>
      <c r="N42" s="11"/>
      <c r="O42" s="45"/>
      <c r="P42" s="48" t="s">
        <v>131</v>
      </c>
      <c r="Q42" s="55" t="s">
        <v>159</v>
      </c>
      <c r="R42" s="55" t="s">
        <v>159</v>
      </c>
      <c r="S42" s="55" t="s">
        <v>159</v>
      </c>
      <c r="T42" s="55" t="s">
        <v>159</v>
      </c>
      <c r="U42" s="55" t="s">
        <v>159</v>
      </c>
      <c r="V42" s="67">
        <v>63.49</v>
      </c>
      <c r="W42" s="68">
        <v>0</v>
      </c>
      <c r="X42" s="69">
        <v>736848</v>
      </c>
      <c r="Y42" s="69" t="b">
        <f t="shared" si="32"/>
        <v>0</v>
      </c>
    </row>
    <row r="43" spans="1:25" s="41" customFormat="1" x14ac:dyDescent="0.2">
      <c r="A43" s="11">
        <v>82</v>
      </c>
      <c r="B43" s="11">
        <v>103</v>
      </c>
      <c r="C43" s="11" t="s">
        <v>32</v>
      </c>
      <c r="D43" s="9"/>
      <c r="E43" s="11">
        <v>166006397</v>
      </c>
      <c r="F43" s="24" t="s">
        <v>9</v>
      </c>
      <c r="G43" s="24">
        <v>1</v>
      </c>
      <c r="H43" s="25">
        <v>17301120</v>
      </c>
      <c r="I43" s="25">
        <f t="shared" si="28"/>
        <v>3287212.8</v>
      </c>
      <c r="J43" s="25">
        <f t="shared" si="33"/>
        <v>20588332.800000001</v>
      </c>
      <c r="K43" s="25">
        <f t="shared" si="30"/>
        <v>20588332.800000001</v>
      </c>
      <c r="L43" s="80"/>
      <c r="M43" s="11" t="s">
        <v>129</v>
      </c>
      <c r="N43" s="11"/>
      <c r="O43" s="45"/>
      <c r="P43" s="48" t="s">
        <v>131</v>
      </c>
      <c r="Q43" s="55" t="s">
        <v>159</v>
      </c>
      <c r="R43" s="55" t="s">
        <v>159</v>
      </c>
      <c r="S43" s="55" t="s">
        <v>159</v>
      </c>
      <c r="T43" s="55" t="s">
        <v>159</v>
      </c>
      <c r="U43" s="55" t="s">
        <v>159</v>
      </c>
      <c r="V43" s="67">
        <v>66.31617854797841</v>
      </c>
      <c r="W43" s="68">
        <v>0</v>
      </c>
      <c r="X43" s="69">
        <v>20588332.800000001</v>
      </c>
      <c r="Y43" s="69" t="b">
        <f t="shared" si="32"/>
        <v>0</v>
      </c>
    </row>
    <row r="44" spans="1:25" s="41" customFormat="1" x14ac:dyDescent="0.2">
      <c r="A44" s="11">
        <v>82</v>
      </c>
      <c r="B44" s="11">
        <v>104</v>
      </c>
      <c r="C44" s="11" t="s">
        <v>33</v>
      </c>
      <c r="D44" s="9"/>
      <c r="E44" s="11">
        <v>166006416</v>
      </c>
      <c r="F44" s="24" t="s">
        <v>9</v>
      </c>
      <c r="G44" s="24">
        <v>3</v>
      </c>
      <c r="H44" s="25">
        <v>14441220</v>
      </c>
      <c r="I44" s="25">
        <f t="shared" si="28"/>
        <v>2743831.8</v>
      </c>
      <c r="J44" s="25">
        <f t="shared" si="33"/>
        <v>17185051.800000001</v>
      </c>
      <c r="K44" s="25">
        <f t="shared" si="30"/>
        <v>51555155.400000006</v>
      </c>
      <c r="L44" s="80"/>
      <c r="M44" s="11" t="s">
        <v>129</v>
      </c>
      <c r="N44" s="11"/>
      <c r="O44" s="45"/>
      <c r="P44" s="48" t="s">
        <v>131</v>
      </c>
      <c r="Q44" s="55" t="s">
        <v>159</v>
      </c>
      <c r="R44" s="55" t="s">
        <v>159</v>
      </c>
      <c r="S44" s="55" t="s">
        <v>159</v>
      </c>
      <c r="T44" s="55" t="s">
        <v>159</v>
      </c>
      <c r="U44" s="55" t="s">
        <v>159</v>
      </c>
      <c r="V44" s="67">
        <v>62.361481232195061</v>
      </c>
      <c r="W44" s="68">
        <v>0</v>
      </c>
      <c r="X44" s="69">
        <v>17185051.800000001</v>
      </c>
      <c r="Y44" s="69" t="b">
        <f t="shared" si="32"/>
        <v>0</v>
      </c>
    </row>
    <row r="45" spans="1:25" s="41" customFormat="1" ht="12.75" customHeight="1" x14ac:dyDescent="0.2">
      <c r="A45" s="11">
        <v>82</v>
      </c>
      <c r="B45" s="11">
        <v>105</v>
      </c>
      <c r="C45" s="11" t="s">
        <v>34</v>
      </c>
      <c r="D45" s="9"/>
      <c r="E45" s="11">
        <v>166006417</v>
      </c>
      <c r="F45" s="24" t="s">
        <v>9</v>
      </c>
      <c r="G45" s="24">
        <v>2</v>
      </c>
      <c r="H45" s="25">
        <v>4155220</v>
      </c>
      <c r="I45" s="25">
        <f t="shared" si="28"/>
        <v>789491.8</v>
      </c>
      <c r="J45" s="25">
        <f t="shared" si="33"/>
        <v>4944711.8</v>
      </c>
      <c r="K45" s="25">
        <f t="shared" si="30"/>
        <v>9889423.5999999996</v>
      </c>
      <c r="L45" s="80"/>
      <c r="M45" s="11" t="s">
        <v>129</v>
      </c>
      <c r="N45" s="11"/>
      <c r="O45" s="45"/>
      <c r="P45" s="48" t="s">
        <v>131</v>
      </c>
      <c r="Q45" s="55" t="s">
        <v>159</v>
      </c>
      <c r="R45" s="55" t="s">
        <v>159</v>
      </c>
      <c r="S45" s="55" t="s">
        <v>159</v>
      </c>
      <c r="T45" s="55" t="s">
        <v>159</v>
      </c>
      <c r="U45" s="55" t="s">
        <v>159</v>
      </c>
      <c r="V45" s="67">
        <v>51.050161002305536</v>
      </c>
      <c r="W45" s="68">
        <v>0</v>
      </c>
      <c r="X45" s="69">
        <v>4944711.8</v>
      </c>
      <c r="Y45" s="69" t="b">
        <f t="shared" si="32"/>
        <v>0</v>
      </c>
    </row>
    <row r="46" spans="1:25" s="41" customFormat="1" x14ac:dyDescent="0.2">
      <c r="A46" s="11">
        <v>82</v>
      </c>
      <c r="B46" s="11">
        <v>106</v>
      </c>
      <c r="C46" s="11" t="s">
        <v>35</v>
      </c>
      <c r="D46" s="9"/>
      <c r="E46" s="11">
        <v>166006418</v>
      </c>
      <c r="F46" s="24" t="s">
        <v>9</v>
      </c>
      <c r="G46" s="24">
        <v>2</v>
      </c>
      <c r="H46" s="25">
        <v>3366520</v>
      </c>
      <c r="I46" s="25">
        <f t="shared" si="28"/>
        <v>639638.80000000005</v>
      </c>
      <c r="J46" s="25">
        <f t="shared" si="33"/>
        <v>4006158.8</v>
      </c>
      <c r="K46" s="25">
        <f t="shared" si="30"/>
        <v>8012317.5999999996</v>
      </c>
      <c r="L46" s="80"/>
      <c r="M46" s="11" t="s">
        <v>129</v>
      </c>
      <c r="N46" s="11"/>
      <c r="O46" s="45"/>
      <c r="P46" s="48" t="s">
        <v>131</v>
      </c>
      <c r="Q46" s="55" t="s">
        <v>159</v>
      </c>
      <c r="R46" s="55" t="s">
        <v>159</v>
      </c>
      <c r="S46" s="55" t="s">
        <v>159</v>
      </c>
      <c r="T46" s="55" t="s">
        <v>159</v>
      </c>
      <c r="U46" s="55" t="s">
        <v>159</v>
      </c>
      <c r="V46" s="67">
        <v>43.012918384563292</v>
      </c>
      <c r="W46" s="68">
        <v>0</v>
      </c>
      <c r="X46" s="69">
        <v>4006158.8</v>
      </c>
      <c r="Y46" s="69" t="b">
        <f t="shared" si="32"/>
        <v>0</v>
      </c>
    </row>
    <row r="47" spans="1:25" s="41" customFormat="1" x14ac:dyDescent="0.2">
      <c r="A47" s="11">
        <v>82</v>
      </c>
      <c r="B47" s="11">
        <v>107</v>
      </c>
      <c r="C47" s="11" t="s">
        <v>36</v>
      </c>
      <c r="D47" s="9"/>
      <c r="E47" s="11">
        <v>166006420</v>
      </c>
      <c r="F47" s="24" t="s">
        <v>9</v>
      </c>
      <c r="G47" s="24">
        <v>4</v>
      </c>
      <c r="H47" s="25">
        <v>12313580</v>
      </c>
      <c r="I47" s="25">
        <f t="shared" si="28"/>
        <v>2339580.2000000002</v>
      </c>
      <c r="J47" s="25">
        <f t="shared" si="33"/>
        <v>14653160.199999999</v>
      </c>
      <c r="K47" s="25">
        <f t="shared" si="30"/>
        <v>58612640.799999997</v>
      </c>
      <c r="L47" s="80"/>
      <c r="M47" s="11" t="s">
        <v>129</v>
      </c>
      <c r="N47" s="11"/>
      <c r="O47" s="45"/>
      <c r="P47" s="48" t="s">
        <v>131</v>
      </c>
      <c r="Q47" s="55" t="s">
        <v>159</v>
      </c>
      <c r="R47" s="55" t="s">
        <v>159</v>
      </c>
      <c r="S47" s="55" t="s">
        <v>159</v>
      </c>
      <c r="T47" s="55" t="s">
        <v>159</v>
      </c>
      <c r="U47" s="55" t="s">
        <v>159</v>
      </c>
      <c r="V47" s="67">
        <v>63.805443339792326</v>
      </c>
      <c r="W47" s="68">
        <v>0</v>
      </c>
      <c r="X47" s="69">
        <v>14653160.199999999</v>
      </c>
      <c r="Y47" s="69" t="b">
        <f t="shared" si="32"/>
        <v>0</v>
      </c>
    </row>
    <row r="48" spans="1:25" s="41" customFormat="1" x14ac:dyDescent="0.2">
      <c r="A48" s="11">
        <v>82</v>
      </c>
      <c r="B48" s="11">
        <v>108</v>
      </c>
      <c r="C48" s="11" t="s">
        <v>37</v>
      </c>
      <c r="D48" s="9"/>
      <c r="E48" s="11">
        <v>166006421</v>
      </c>
      <c r="F48" s="24" t="s">
        <v>9</v>
      </c>
      <c r="G48" s="24">
        <v>3</v>
      </c>
      <c r="H48" s="25">
        <v>7620900</v>
      </c>
      <c r="I48" s="25">
        <f t="shared" si="28"/>
        <v>1447971</v>
      </c>
      <c r="J48" s="25">
        <f t="shared" si="33"/>
        <v>9068871</v>
      </c>
      <c r="K48" s="25">
        <f t="shared" si="30"/>
        <v>27206613</v>
      </c>
      <c r="L48" s="80"/>
      <c r="M48" s="11" t="s">
        <v>129</v>
      </c>
      <c r="N48" s="11"/>
      <c r="O48" s="45"/>
      <c r="P48" s="48" t="s">
        <v>131</v>
      </c>
      <c r="Q48" s="55" t="s">
        <v>159</v>
      </c>
      <c r="R48" s="55" t="s">
        <v>159</v>
      </c>
      <c r="S48" s="55" t="s">
        <v>159</v>
      </c>
      <c r="T48" s="55" t="s">
        <v>159</v>
      </c>
      <c r="U48" s="55" t="s">
        <v>159</v>
      </c>
      <c r="V48" s="67">
        <v>87.233185319319247</v>
      </c>
      <c r="W48" s="68">
        <v>0</v>
      </c>
      <c r="X48" s="69">
        <v>9068871</v>
      </c>
      <c r="Y48" s="69" t="b">
        <f t="shared" si="32"/>
        <v>0</v>
      </c>
    </row>
    <row r="49" spans="1:25" s="41" customFormat="1" x14ac:dyDescent="0.2">
      <c r="A49" s="11">
        <v>82</v>
      </c>
      <c r="B49" s="11">
        <v>109</v>
      </c>
      <c r="C49" s="11" t="s">
        <v>38</v>
      </c>
      <c r="D49" s="9"/>
      <c r="E49" s="11">
        <v>166006422</v>
      </c>
      <c r="F49" s="24" t="s">
        <v>9</v>
      </c>
      <c r="G49" s="24">
        <v>2</v>
      </c>
      <c r="H49" s="25">
        <v>2138740</v>
      </c>
      <c r="I49" s="25">
        <f t="shared" si="28"/>
        <v>406360.6</v>
      </c>
      <c r="J49" s="25">
        <f t="shared" si="33"/>
        <v>2545100.6</v>
      </c>
      <c r="K49" s="25">
        <f t="shared" si="30"/>
        <v>5090201.2</v>
      </c>
      <c r="L49" s="80"/>
      <c r="M49" s="11" t="s">
        <v>129</v>
      </c>
      <c r="N49" s="11"/>
      <c r="O49" s="45"/>
      <c r="P49" s="48" t="s">
        <v>131</v>
      </c>
      <c r="Q49" s="55" t="s">
        <v>159</v>
      </c>
      <c r="R49" s="55" t="s">
        <v>159</v>
      </c>
      <c r="S49" s="55" t="s">
        <v>159</v>
      </c>
      <c r="T49" s="55" t="s">
        <v>159</v>
      </c>
      <c r="U49" s="55" t="s">
        <v>159</v>
      </c>
      <c r="V49" s="67">
        <v>42.793602775465928</v>
      </c>
      <c r="W49" s="68">
        <v>0</v>
      </c>
      <c r="X49" s="69">
        <v>2545100.6</v>
      </c>
      <c r="Y49" s="69" t="b">
        <f t="shared" si="32"/>
        <v>0</v>
      </c>
    </row>
    <row r="50" spans="1:25" s="41" customFormat="1" ht="12.75" customHeight="1" x14ac:dyDescent="0.2">
      <c r="A50" s="11">
        <v>82</v>
      </c>
      <c r="B50" s="11">
        <v>110</v>
      </c>
      <c r="C50" s="11" t="s">
        <v>39</v>
      </c>
      <c r="D50" s="9"/>
      <c r="E50" s="11">
        <v>166006423</v>
      </c>
      <c r="F50" s="24" t="s">
        <v>9</v>
      </c>
      <c r="G50" s="24">
        <v>3</v>
      </c>
      <c r="H50" s="25">
        <v>26924440</v>
      </c>
      <c r="I50" s="25">
        <f t="shared" ref="I50:I85" si="34">+H50*0.19</f>
        <v>5115643.5999999996</v>
      </c>
      <c r="J50" s="25">
        <f t="shared" si="33"/>
        <v>32040083.600000001</v>
      </c>
      <c r="K50" s="25">
        <f t="shared" ref="K50:K85" si="35">J50*G50</f>
        <v>96120250.800000012</v>
      </c>
      <c r="L50" s="80"/>
      <c r="M50" s="11" t="s">
        <v>129</v>
      </c>
      <c r="N50" s="11"/>
      <c r="O50" s="45"/>
      <c r="P50" s="48" t="s">
        <v>131</v>
      </c>
      <c r="Q50" s="55" t="s">
        <v>159</v>
      </c>
      <c r="R50" s="55" t="s">
        <v>159</v>
      </c>
      <c r="S50" s="55" t="s">
        <v>159</v>
      </c>
      <c r="T50" s="55" t="s">
        <v>159</v>
      </c>
      <c r="U50" s="55" t="s">
        <v>159</v>
      </c>
      <c r="V50" s="67">
        <v>60.032010879334905</v>
      </c>
      <c r="W50" s="68">
        <v>0</v>
      </c>
      <c r="X50" s="69">
        <v>32040083.599999998</v>
      </c>
      <c r="Y50" s="69" t="b">
        <f t="shared" si="32"/>
        <v>0</v>
      </c>
    </row>
    <row r="51" spans="1:25" s="41" customFormat="1" x14ac:dyDescent="0.2">
      <c r="A51" s="11">
        <v>82</v>
      </c>
      <c r="B51" s="11">
        <v>111</v>
      </c>
      <c r="C51" s="11" t="s">
        <v>40</v>
      </c>
      <c r="D51" s="9"/>
      <c r="E51" s="11">
        <v>166006224</v>
      </c>
      <c r="F51" s="24" t="s">
        <v>9</v>
      </c>
      <c r="G51" s="24">
        <v>1</v>
      </c>
      <c r="H51" s="25">
        <v>6055960</v>
      </c>
      <c r="I51" s="25">
        <f t="shared" si="34"/>
        <v>1150632.3999999999</v>
      </c>
      <c r="J51" s="25">
        <f t="shared" si="33"/>
        <v>7206592.4000000004</v>
      </c>
      <c r="K51" s="25">
        <f t="shared" si="35"/>
        <v>7206592.4000000004</v>
      </c>
      <c r="L51" s="80"/>
      <c r="M51" s="11" t="s">
        <v>129</v>
      </c>
      <c r="N51" s="11"/>
      <c r="O51" s="45"/>
      <c r="P51" s="48" t="s">
        <v>131</v>
      </c>
      <c r="Q51" s="55" t="s">
        <v>159</v>
      </c>
      <c r="R51" s="55" t="s">
        <v>159</v>
      </c>
      <c r="S51" s="55" t="s">
        <v>159</v>
      </c>
      <c r="T51" s="55" t="s">
        <v>159</v>
      </c>
      <c r="U51" s="55" t="s">
        <v>159</v>
      </c>
      <c r="V51" s="67">
        <v>89.976982674918588</v>
      </c>
      <c r="W51" s="68">
        <v>0</v>
      </c>
      <c r="X51" s="69">
        <v>7206592.3999999994</v>
      </c>
      <c r="Y51" s="69" t="b">
        <f t="shared" ref="Y51:Y85" si="36">+X51&lt;J51</f>
        <v>0</v>
      </c>
    </row>
    <row r="52" spans="1:25" s="41" customFormat="1" x14ac:dyDescent="0.2">
      <c r="A52" s="11">
        <v>82</v>
      </c>
      <c r="B52" s="11">
        <v>112</v>
      </c>
      <c r="C52" s="11" t="s">
        <v>41</v>
      </c>
      <c r="D52" s="9"/>
      <c r="E52" s="11">
        <v>166006424</v>
      </c>
      <c r="F52" s="24" t="s">
        <v>9</v>
      </c>
      <c r="G52" s="24">
        <v>2</v>
      </c>
      <c r="H52" s="25">
        <v>15494440</v>
      </c>
      <c r="I52" s="25">
        <f t="shared" si="34"/>
        <v>2943943.6</v>
      </c>
      <c r="J52" s="25">
        <f t="shared" si="33"/>
        <v>18438383.600000001</v>
      </c>
      <c r="K52" s="25">
        <f t="shared" si="35"/>
        <v>36876767.200000003</v>
      </c>
      <c r="L52" s="80"/>
      <c r="M52" s="11" t="s">
        <v>129</v>
      </c>
      <c r="N52" s="11"/>
      <c r="O52" s="45"/>
      <c r="P52" s="48" t="s">
        <v>131</v>
      </c>
      <c r="Q52" s="55" t="s">
        <v>159</v>
      </c>
      <c r="R52" s="55" t="s">
        <v>159</v>
      </c>
      <c r="S52" s="55" t="s">
        <v>159</v>
      </c>
      <c r="T52" s="55" t="s">
        <v>159</v>
      </c>
      <c r="U52" s="55" t="s">
        <v>159</v>
      </c>
      <c r="V52" s="67">
        <v>56.708425796608331</v>
      </c>
      <c r="W52" s="68">
        <v>0</v>
      </c>
      <c r="X52" s="69">
        <v>18438383.599999998</v>
      </c>
      <c r="Y52" s="69" t="b">
        <f t="shared" si="36"/>
        <v>0</v>
      </c>
    </row>
    <row r="53" spans="1:25" s="41" customFormat="1" x14ac:dyDescent="0.2">
      <c r="A53" s="11">
        <v>82</v>
      </c>
      <c r="B53" s="11">
        <v>113</v>
      </c>
      <c r="C53" s="11" t="s">
        <v>42</v>
      </c>
      <c r="D53" s="9"/>
      <c r="E53" s="11">
        <v>166006425</v>
      </c>
      <c r="F53" s="24" t="s">
        <v>9</v>
      </c>
      <c r="G53" s="24">
        <v>4</v>
      </c>
      <c r="H53" s="25">
        <v>1745960</v>
      </c>
      <c r="I53" s="25">
        <f t="shared" si="34"/>
        <v>331732.40000000002</v>
      </c>
      <c r="J53" s="25">
        <f t="shared" si="33"/>
        <v>2077692.4</v>
      </c>
      <c r="K53" s="25">
        <f t="shared" si="35"/>
        <v>8310769.5999999996</v>
      </c>
      <c r="L53" s="80"/>
      <c r="M53" s="11" t="s">
        <v>129</v>
      </c>
      <c r="N53" s="11"/>
      <c r="O53" s="45"/>
      <c r="P53" s="48" t="s">
        <v>131</v>
      </c>
      <c r="Q53" s="55" t="s">
        <v>159</v>
      </c>
      <c r="R53" s="55" t="s">
        <v>159</v>
      </c>
      <c r="S53" s="55" t="s">
        <v>159</v>
      </c>
      <c r="T53" s="55" t="s">
        <v>159</v>
      </c>
      <c r="U53" s="55" t="s">
        <v>159</v>
      </c>
      <c r="V53" s="67">
        <v>50.201252606016176</v>
      </c>
      <c r="W53" s="68">
        <v>0</v>
      </c>
      <c r="X53" s="69">
        <v>2077692.4</v>
      </c>
      <c r="Y53" s="69" t="b">
        <f t="shared" si="36"/>
        <v>0</v>
      </c>
    </row>
    <row r="54" spans="1:25" s="41" customFormat="1" ht="12.75" customHeight="1" x14ac:dyDescent="0.2">
      <c r="A54" s="11">
        <v>82</v>
      </c>
      <c r="B54" s="11">
        <v>114</v>
      </c>
      <c r="C54" s="11" t="s">
        <v>43</v>
      </c>
      <c r="D54" s="9"/>
      <c r="E54" s="11">
        <v>166006426</v>
      </c>
      <c r="F54" s="24" t="s">
        <v>9</v>
      </c>
      <c r="G54" s="24">
        <v>2</v>
      </c>
      <c r="H54" s="25">
        <v>2358040</v>
      </c>
      <c r="I54" s="25">
        <f t="shared" si="34"/>
        <v>448027.6</v>
      </c>
      <c r="J54" s="25">
        <f t="shared" si="33"/>
        <v>2806067.6</v>
      </c>
      <c r="K54" s="25">
        <f t="shared" si="35"/>
        <v>5612135.2000000002</v>
      </c>
      <c r="L54" s="80"/>
      <c r="M54" s="11" t="s">
        <v>129</v>
      </c>
      <c r="N54" s="11"/>
      <c r="O54" s="45"/>
      <c r="P54" s="48" t="s">
        <v>131</v>
      </c>
      <c r="Q54" s="55" t="s">
        <v>159</v>
      </c>
      <c r="R54" s="55" t="s">
        <v>159</v>
      </c>
      <c r="S54" s="55" t="s">
        <v>159</v>
      </c>
      <c r="T54" s="55" t="s">
        <v>159</v>
      </c>
      <c r="U54" s="55" t="s">
        <v>159</v>
      </c>
      <c r="V54" s="67">
        <v>49.846322793506474</v>
      </c>
      <c r="W54" s="68">
        <v>0</v>
      </c>
      <c r="X54" s="69">
        <v>2806067.6</v>
      </c>
      <c r="Y54" s="69" t="b">
        <f t="shared" si="36"/>
        <v>0</v>
      </c>
    </row>
    <row r="55" spans="1:25" s="41" customFormat="1" ht="12.75" customHeight="1" x14ac:dyDescent="0.2">
      <c r="A55" s="11">
        <v>82</v>
      </c>
      <c r="B55" s="11">
        <v>115</v>
      </c>
      <c r="C55" s="11" t="s">
        <v>44</v>
      </c>
      <c r="D55" s="9"/>
      <c r="E55" s="11">
        <v>166006427</v>
      </c>
      <c r="F55" s="24" t="s">
        <v>9</v>
      </c>
      <c r="G55" s="24">
        <v>2</v>
      </c>
      <c r="H55" s="25">
        <v>2762360</v>
      </c>
      <c r="I55" s="25">
        <f t="shared" si="34"/>
        <v>524848.4</v>
      </c>
      <c r="J55" s="25">
        <f t="shared" si="33"/>
        <v>3287208.4</v>
      </c>
      <c r="K55" s="25">
        <f t="shared" si="35"/>
        <v>6574416.7999999998</v>
      </c>
      <c r="L55" s="80"/>
      <c r="M55" s="11" t="s">
        <v>129</v>
      </c>
      <c r="N55" s="11"/>
      <c r="O55" s="45"/>
      <c r="P55" s="48" t="s">
        <v>131</v>
      </c>
      <c r="Q55" s="55" t="s">
        <v>159</v>
      </c>
      <c r="R55" s="55" t="s">
        <v>159</v>
      </c>
      <c r="S55" s="55" t="s">
        <v>159</v>
      </c>
      <c r="T55" s="55" t="s">
        <v>159</v>
      </c>
      <c r="U55" s="55" t="s">
        <v>159</v>
      </c>
      <c r="V55" s="67">
        <v>100</v>
      </c>
      <c r="W55" s="68" t="s">
        <v>131</v>
      </c>
      <c r="X55" s="69">
        <v>3287208.4</v>
      </c>
      <c r="Y55" s="69" t="b">
        <f t="shared" si="36"/>
        <v>0</v>
      </c>
    </row>
    <row r="56" spans="1:25" s="41" customFormat="1" x14ac:dyDescent="0.2">
      <c r="A56" s="11">
        <v>82</v>
      </c>
      <c r="B56" s="11">
        <v>116</v>
      </c>
      <c r="C56" s="11" t="s">
        <v>45</v>
      </c>
      <c r="D56" s="9"/>
      <c r="E56" s="11">
        <v>166006428</v>
      </c>
      <c r="F56" s="24" t="s">
        <v>9</v>
      </c>
      <c r="G56" s="24">
        <v>2</v>
      </c>
      <c r="H56" s="25">
        <v>2100420</v>
      </c>
      <c r="I56" s="25">
        <f t="shared" si="34"/>
        <v>399079.8</v>
      </c>
      <c r="J56" s="25">
        <f t="shared" si="33"/>
        <v>2499499.7999999998</v>
      </c>
      <c r="K56" s="25">
        <f t="shared" si="35"/>
        <v>4998999.5999999996</v>
      </c>
      <c r="L56" s="80"/>
      <c r="M56" s="11" t="s">
        <v>129</v>
      </c>
      <c r="N56" s="11"/>
      <c r="O56" s="45"/>
      <c r="P56" s="48" t="s">
        <v>131</v>
      </c>
      <c r="Q56" s="55" t="s">
        <v>159</v>
      </c>
      <c r="R56" s="55" t="s">
        <v>159</v>
      </c>
      <c r="S56" s="55" t="s">
        <v>159</v>
      </c>
      <c r="T56" s="55" t="s">
        <v>159</v>
      </c>
      <c r="U56" s="55" t="s">
        <v>159</v>
      </c>
      <c r="V56" s="67">
        <v>49.708887270165022</v>
      </c>
      <c r="W56" s="68">
        <v>0</v>
      </c>
      <c r="X56" s="69">
        <v>2499499.7999999998</v>
      </c>
      <c r="Y56" s="69" t="b">
        <f t="shared" si="36"/>
        <v>0</v>
      </c>
    </row>
    <row r="57" spans="1:25" s="41" customFormat="1" ht="12.75" customHeight="1" x14ac:dyDescent="0.2">
      <c r="A57" s="11">
        <v>82</v>
      </c>
      <c r="B57" s="11">
        <v>117</v>
      </c>
      <c r="C57" s="11" t="s">
        <v>46</v>
      </c>
      <c r="D57" s="9"/>
      <c r="E57" s="11">
        <v>166006429</v>
      </c>
      <c r="F57" s="24" t="s">
        <v>9</v>
      </c>
      <c r="G57" s="24">
        <v>2</v>
      </c>
      <c r="H57" s="25">
        <v>4167400</v>
      </c>
      <c r="I57" s="25">
        <f t="shared" si="34"/>
        <v>791806</v>
      </c>
      <c r="J57" s="25">
        <f t="shared" si="33"/>
        <v>4959206</v>
      </c>
      <c r="K57" s="25">
        <f t="shared" si="35"/>
        <v>9918412</v>
      </c>
      <c r="L57" s="80"/>
      <c r="M57" s="11" t="s">
        <v>129</v>
      </c>
      <c r="N57" s="11"/>
      <c r="O57" s="45"/>
      <c r="P57" s="48" t="s">
        <v>131</v>
      </c>
      <c r="Q57" s="55" t="s">
        <v>159</v>
      </c>
      <c r="R57" s="55" t="s">
        <v>159</v>
      </c>
      <c r="S57" s="55" t="s">
        <v>159</v>
      </c>
      <c r="T57" s="55" t="s">
        <v>159</v>
      </c>
      <c r="U57" s="55" t="s">
        <v>159</v>
      </c>
      <c r="V57" s="67">
        <v>36.748407640255316</v>
      </c>
      <c r="W57" s="68">
        <v>0</v>
      </c>
      <c r="X57" s="69">
        <v>4959206</v>
      </c>
      <c r="Y57" s="69" t="b">
        <f t="shared" si="36"/>
        <v>0</v>
      </c>
    </row>
    <row r="58" spans="1:25" s="41" customFormat="1" ht="12.75" customHeight="1" x14ac:dyDescent="0.2">
      <c r="A58" s="11">
        <v>82</v>
      </c>
      <c r="B58" s="11">
        <v>118</v>
      </c>
      <c r="C58" s="11" t="s">
        <v>47</v>
      </c>
      <c r="D58" s="9"/>
      <c r="E58" s="11">
        <v>166006430</v>
      </c>
      <c r="F58" s="24" t="s">
        <v>9</v>
      </c>
      <c r="G58" s="24">
        <v>2</v>
      </c>
      <c r="H58" s="25">
        <v>9874500</v>
      </c>
      <c r="I58" s="25">
        <f t="shared" si="34"/>
        <v>1876155</v>
      </c>
      <c r="J58" s="25">
        <f t="shared" si="33"/>
        <v>11750655</v>
      </c>
      <c r="K58" s="25">
        <f t="shared" si="35"/>
        <v>23501310</v>
      </c>
      <c r="L58" s="80"/>
      <c r="M58" s="11" t="s">
        <v>129</v>
      </c>
      <c r="N58" s="11"/>
      <c r="O58" s="45"/>
      <c r="P58" s="48" t="s">
        <v>131</v>
      </c>
      <c r="Q58" s="55" t="s">
        <v>159</v>
      </c>
      <c r="R58" s="55" t="s">
        <v>159</v>
      </c>
      <c r="S58" s="55" t="s">
        <v>159</v>
      </c>
      <c r="T58" s="55" t="s">
        <v>159</v>
      </c>
      <c r="U58" s="55" t="s">
        <v>159</v>
      </c>
      <c r="V58" s="67">
        <v>64.201527571016243</v>
      </c>
      <c r="W58" s="68">
        <v>0</v>
      </c>
      <c r="X58" s="69">
        <v>11750655</v>
      </c>
      <c r="Y58" s="69" t="b">
        <f t="shared" si="36"/>
        <v>0</v>
      </c>
    </row>
    <row r="59" spans="1:25" s="41" customFormat="1" x14ac:dyDescent="0.2">
      <c r="A59" s="11">
        <v>82</v>
      </c>
      <c r="B59" s="11">
        <v>119</v>
      </c>
      <c r="C59" s="11" t="s">
        <v>103</v>
      </c>
      <c r="D59" s="9"/>
      <c r="E59" s="11">
        <v>166009106</v>
      </c>
      <c r="F59" s="24" t="s">
        <v>9</v>
      </c>
      <c r="G59" s="24">
        <v>2</v>
      </c>
      <c r="H59" s="25">
        <v>1666680</v>
      </c>
      <c r="I59" s="25">
        <f t="shared" si="34"/>
        <v>316669.2</v>
      </c>
      <c r="J59" s="25">
        <f t="shared" si="33"/>
        <v>1983349.2</v>
      </c>
      <c r="K59" s="25">
        <f t="shared" si="35"/>
        <v>3966698.4</v>
      </c>
      <c r="L59" s="80"/>
      <c r="M59" s="11" t="s">
        <v>129</v>
      </c>
      <c r="N59" s="11"/>
      <c r="O59" s="45"/>
      <c r="P59" s="48" t="s">
        <v>131</v>
      </c>
      <c r="Q59" s="55" t="s">
        <v>159</v>
      </c>
      <c r="R59" s="55" t="s">
        <v>159</v>
      </c>
      <c r="S59" s="55" t="s">
        <v>159</v>
      </c>
      <c r="T59" s="55" t="s">
        <v>159</v>
      </c>
      <c r="U59" s="55" t="s">
        <v>159</v>
      </c>
      <c r="V59" s="67">
        <v>53.377005183958531</v>
      </c>
      <c r="W59" s="68">
        <v>0</v>
      </c>
      <c r="X59" s="69">
        <v>1983349.2</v>
      </c>
      <c r="Y59" s="69" t="b">
        <f t="shared" si="36"/>
        <v>0</v>
      </c>
    </row>
    <row r="60" spans="1:25" s="41" customFormat="1" x14ac:dyDescent="0.2">
      <c r="A60" s="11">
        <v>82</v>
      </c>
      <c r="B60" s="11">
        <v>120</v>
      </c>
      <c r="C60" s="11" t="s">
        <v>48</v>
      </c>
      <c r="D60" s="9"/>
      <c r="E60" s="11">
        <v>166006232</v>
      </c>
      <c r="F60" s="24" t="s">
        <v>9</v>
      </c>
      <c r="G60" s="24">
        <v>2</v>
      </c>
      <c r="H60" s="25">
        <v>2159780</v>
      </c>
      <c r="I60" s="25">
        <f t="shared" si="34"/>
        <v>410358.2</v>
      </c>
      <c r="J60" s="25">
        <f t="shared" si="33"/>
        <v>2570138.2000000002</v>
      </c>
      <c r="K60" s="25">
        <f t="shared" si="35"/>
        <v>5140276.4000000004</v>
      </c>
      <c r="L60" s="80"/>
      <c r="M60" s="11" t="s">
        <v>129</v>
      </c>
      <c r="N60" s="11"/>
      <c r="O60" s="45"/>
      <c r="P60" s="48" t="s">
        <v>131</v>
      </c>
      <c r="Q60" s="55" t="s">
        <v>159</v>
      </c>
      <c r="R60" s="55" t="s">
        <v>159</v>
      </c>
      <c r="S60" s="55" t="s">
        <v>159</v>
      </c>
      <c r="T60" s="55" t="s">
        <v>159</v>
      </c>
      <c r="U60" s="55" t="s">
        <v>159</v>
      </c>
      <c r="V60" s="67">
        <v>53.206163127725972</v>
      </c>
      <c r="W60" s="68">
        <v>0</v>
      </c>
      <c r="X60" s="69">
        <v>2570138.1999999997</v>
      </c>
      <c r="Y60" s="69" t="b">
        <f t="shared" si="36"/>
        <v>0</v>
      </c>
    </row>
    <row r="61" spans="1:25" s="41" customFormat="1" ht="12.75" customHeight="1" x14ac:dyDescent="0.2">
      <c r="A61" s="11">
        <v>82</v>
      </c>
      <c r="B61" s="11">
        <v>121</v>
      </c>
      <c r="C61" s="11" t="s">
        <v>49</v>
      </c>
      <c r="D61" s="9"/>
      <c r="E61" s="11">
        <v>166006432</v>
      </c>
      <c r="F61" s="24" t="s">
        <v>9</v>
      </c>
      <c r="G61" s="24">
        <v>3</v>
      </c>
      <c r="H61" s="25">
        <v>4108640</v>
      </c>
      <c r="I61" s="25">
        <f t="shared" si="34"/>
        <v>780641.6</v>
      </c>
      <c r="J61" s="25">
        <f t="shared" si="33"/>
        <v>4889281.5999999996</v>
      </c>
      <c r="K61" s="25">
        <f t="shared" si="35"/>
        <v>14667844.799999999</v>
      </c>
      <c r="L61" s="80"/>
      <c r="M61" s="11" t="s">
        <v>129</v>
      </c>
      <c r="N61" s="11"/>
      <c r="O61" s="45"/>
      <c r="P61" s="48" t="s">
        <v>131</v>
      </c>
      <c r="Q61" s="55" t="s">
        <v>159</v>
      </c>
      <c r="R61" s="55" t="s">
        <v>159</v>
      </c>
      <c r="S61" s="55" t="s">
        <v>159</v>
      </c>
      <c r="T61" s="55" t="s">
        <v>159</v>
      </c>
      <c r="U61" s="55" t="s">
        <v>159</v>
      </c>
      <c r="V61" s="67">
        <v>51.929695227617906</v>
      </c>
      <c r="W61" s="68">
        <v>0</v>
      </c>
      <c r="X61" s="69">
        <v>4889281.5999999996</v>
      </c>
      <c r="Y61" s="69" t="b">
        <f t="shared" si="36"/>
        <v>0</v>
      </c>
    </row>
    <row r="62" spans="1:25" s="41" customFormat="1" ht="12.75" customHeight="1" x14ac:dyDescent="0.2">
      <c r="A62" s="11">
        <v>82</v>
      </c>
      <c r="B62" s="11">
        <v>122</v>
      </c>
      <c r="C62" s="11" t="s">
        <v>50</v>
      </c>
      <c r="D62" s="9"/>
      <c r="E62" s="11">
        <v>166006433</v>
      </c>
      <c r="F62" s="24" t="s">
        <v>9</v>
      </c>
      <c r="G62" s="24">
        <v>1</v>
      </c>
      <c r="H62" s="25">
        <v>3419240</v>
      </c>
      <c r="I62" s="25">
        <f t="shared" si="34"/>
        <v>649655.6</v>
      </c>
      <c r="J62" s="25">
        <f t="shared" si="33"/>
        <v>4068895.6</v>
      </c>
      <c r="K62" s="25">
        <f t="shared" si="35"/>
        <v>4068895.6</v>
      </c>
      <c r="L62" s="80"/>
      <c r="M62" s="11" t="s">
        <v>129</v>
      </c>
      <c r="N62" s="11"/>
      <c r="O62" s="45"/>
      <c r="P62" s="48" t="s">
        <v>131</v>
      </c>
      <c r="Q62" s="55" t="s">
        <v>159</v>
      </c>
      <c r="R62" s="55" t="s">
        <v>159</v>
      </c>
      <c r="S62" s="55" t="s">
        <v>159</v>
      </c>
      <c r="T62" s="55" t="s">
        <v>159</v>
      </c>
      <c r="U62" s="55" t="s">
        <v>159</v>
      </c>
      <c r="V62" s="67">
        <v>58.356599712216742</v>
      </c>
      <c r="W62" s="68">
        <v>0</v>
      </c>
      <c r="X62" s="69">
        <v>4068895.5999999996</v>
      </c>
      <c r="Y62" s="69" t="b">
        <f t="shared" si="36"/>
        <v>0</v>
      </c>
    </row>
    <row r="63" spans="1:25" s="41" customFormat="1" ht="12.75" customHeight="1" x14ac:dyDescent="0.2">
      <c r="A63" s="11">
        <v>82</v>
      </c>
      <c r="B63" s="11">
        <v>123</v>
      </c>
      <c r="C63" s="11" t="s">
        <v>51</v>
      </c>
      <c r="D63" s="9"/>
      <c r="E63" s="11">
        <v>166006434</v>
      </c>
      <c r="F63" s="24" t="s">
        <v>9</v>
      </c>
      <c r="G63" s="24">
        <v>2</v>
      </c>
      <c r="H63" s="25">
        <v>11087260</v>
      </c>
      <c r="I63" s="25">
        <f t="shared" si="34"/>
        <v>2106579.4</v>
      </c>
      <c r="J63" s="25">
        <f t="shared" si="33"/>
        <v>13193839.4</v>
      </c>
      <c r="K63" s="25">
        <f t="shared" si="35"/>
        <v>26387678.800000001</v>
      </c>
      <c r="L63" s="80"/>
      <c r="M63" s="11" t="s">
        <v>129</v>
      </c>
      <c r="N63" s="11"/>
      <c r="O63" s="45"/>
      <c r="P63" s="48" t="s">
        <v>131</v>
      </c>
      <c r="Q63" s="55" t="s">
        <v>159</v>
      </c>
      <c r="R63" s="55" t="s">
        <v>159</v>
      </c>
      <c r="S63" s="55" t="s">
        <v>159</v>
      </c>
      <c r="T63" s="55" t="s">
        <v>159</v>
      </c>
      <c r="U63" s="55" t="s">
        <v>159</v>
      </c>
      <c r="V63" s="67">
        <v>62.688468566625119</v>
      </c>
      <c r="W63" s="68">
        <v>0</v>
      </c>
      <c r="X63" s="69">
        <v>13193839.399999999</v>
      </c>
      <c r="Y63" s="69" t="b">
        <f t="shared" si="36"/>
        <v>0</v>
      </c>
    </row>
    <row r="64" spans="1:25" s="41" customFormat="1" ht="12.75" customHeight="1" x14ac:dyDescent="0.2">
      <c r="A64" s="11">
        <v>82</v>
      </c>
      <c r="B64" s="11">
        <v>124</v>
      </c>
      <c r="C64" s="11" t="s">
        <v>52</v>
      </c>
      <c r="D64" s="9"/>
      <c r="E64" s="11">
        <v>166006435</v>
      </c>
      <c r="F64" s="24" t="s">
        <v>9</v>
      </c>
      <c r="G64" s="24">
        <v>3</v>
      </c>
      <c r="H64" s="25">
        <v>23226100</v>
      </c>
      <c r="I64" s="25">
        <f t="shared" si="34"/>
        <v>4412959</v>
      </c>
      <c r="J64" s="25">
        <f t="shared" si="33"/>
        <v>27639059</v>
      </c>
      <c r="K64" s="25">
        <f t="shared" si="35"/>
        <v>82917177</v>
      </c>
      <c r="L64" s="80"/>
      <c r="M64" s="11" t="s">
        <v>129</v>
      </c>
      <c r="N64" s="11"/>
      <c r="O64" s="45"/>
      <c r="P64" s="48" t="s">
        <v>131</v>
      </c>
      <c r="Q64" s="55" t="s">
        <v>159</v>
      </c>
      <c r="R64" s="55" t="s">
        <v>159</v>
      </c>
      <c r="S64" s="55" t="s">
        <v>159</v>
      </c>
      <c r="T64" s="55" t="s">
        <v>159</v>
      </c>
      <c r="U64" s="55" t="s">
        <v>159</v>
      </c>
      <c r="V64" s="67">
        <v>57.952177593310978</v>
      </c>
      <c r="W64" s="68">
        <v>0</v>
      </c>
      <c r="X64" s="69">
        <v>27639059</v>
      </c>
      <c r="Y64" s="69" t="b">
        <f t="shared" si="36"/>
        <v>0</v>
      </c>
    </row>
    <row r="65" spans="1:25" s="41" customFormat="1" ht="12.75" customHeight="1" x14ac:dyDescent="0.2">
      <c r="A65" s="11">
        <v>82</v>
      </c>
      <c r="B65" s="11">
        <v>125</v>
      </c>
      <c r="C65" s="11" t="s">
        <v>53</v>
      </c>
      <c r="D65" s="9"/>
      <c r="E65" s="11">
        <v>166006436</v>
      </c>
      <c r="F65" s="24" t="s">
        <v>9</v>
      </c>
      <c r="G65" s="24">
        <v>2</v>
      </c>
      <c r="H65" s="25">
        <v>8772320</v>
      </c>
      <c r="I65" s="25">
        <f t="shared" si="34"/>
        <v>1666740.8</v>
      </c>
      <c r="J65" s="25">
        <f t="shared" si="33"/>
        <v>10439060.800000001</v>
      </c>
      <c r="K65" s="25">
        <f t="shared" si="35"/>
        <v>20878121.600000001</v>
      </c>
      <c r="L65" s="80"/>
      <c r="M65" s="11" t="s">
        <v>129</v>
      </c>
      <c r="N65" s="11"/>
      <c r="O65" s="45"/>
      <c r="P65" s="48" t="s">
        <v>131</v>
      </c>
      <c r="Q65" s="55" t="s">
        <v>159</v>
      </c>
      <c r="R65" s="55" t="s">
        <v>159</v>
      </c>
      <c r="S65" s="55" t="s">
        <v>159</v>
      </c>
      <c r="T65" s="55" t="s">
        <v>159</v>
      </c>
      <c r="U65" s="55" t="s">
        <v>159</v>
      </c>
      <c r="V65" s="67">
        <v>75.542337830813281</v>
      </c>
      <c r="W65" s="68">
        <v>0</v>
      </c>
      <c r="X65" s="69">
        <v>10439060.799999999</v>
      </c>
      <c r="Y65" s="69" t="b">
        <f t="shared" si="36"/>
        <v>0</v>
      </c>
    </row>
    <row r="66" spans="1:25" s="41" customFormat="1" ht="12.75" customHeight="1" x14ac:dyDescent="0.2">
      <c r="A66" s="11">
        <v>82</v>
      </c>
      <c r="B66" s="11">
        <v>126</v>
      </c>
      <c r="C66" s="11" t="s">
        <v>54</v>
      </c>
      <c r="D66" s="9"/>
      <c r="E66" s="11">
        <v>166006437</v>
      </c>
      <c r="F66" s="24" t="s">
        <v>9</v>
      </c>
      <c r="G66" s="24">
        <v>2</v>
      </c>
      <c r="H66" s="25">
        <v>19172960</v>
      </c>
      <c r="I66" s="25">
        <f t="shared" si="34"/>
        <v>3642862.4</v>
      </c>
      <c r="J66" s="25">
        <f t="shared" si="33"/>
        <v>22815822.399999999</v>
      </c>
      <c r="K66" s="25">
        <f t="shared" si="35"/>
        <v>45631644.799999997</v>
      </c>
      <c r="L66" s="80"/>
      <c r="M66" s="11" t="s">
        <v>129</v>
      </c>
      <c r="N66" s="11"/>
      <c r="O66" s="45"/>
      <c r="P66" s="48" t="s">
        <v>131</v>
      </c>
      <c r="Q66" s="55" t="s">
        <v>159</v>
      </c>
      <c r="R66" s="55" t="s">
        <v>159</v>
      </c>
      <c r="S66" s="55" t="s">
        <v>159</v>
      </c>
      <c r="T66" s="55" t="s">
        <v>159</v>
      </c>
      <c r="U66" s="55" t="s">
        <v>159</v>
      </c>
      <c r="V66" s="67">
        <v>53.199447346679911</v>
      </c>
      <c r="W66" s="68">
        <v>0</v>
      </c>
      <c r="X66" s="69">
        <v>22815822.399999999</v>
      </c>
      <c r="Y66" s="69" t="b">
        <f t="shared" si="36"/>
        <v>0</v>
      </c>
    </row>
    <row r="67" spans="1:25" s="41" customFormat="1" ht="12.75" customHeight="1" x14ac:dyDescent="0.2">
      <c r="A67" s="11">
        <v>82</v>
      </c>
      <c r="B67" s="11">
        <v>127</v>
      </c>
      <c r="C67" s="11" t="s">
        <v>55</v>
      </c>
      <c r="D67" s="9"/>
      <c r="E67" s="11">
        <v>166006438</v>
      </c>
      <c r="F67" s="24" t="s">
        <v>9</v>
      </c>
      <c r="G67" s="24">
        <v>2</v>
      </c>
      <c r="H67" s="25">
        <v>3974140</v>
      </c>
      <c r="I67" s="25">
        <f t="shared" si="34"/>
        <v>755086.6</v>
      </c>
      <c r="J67" s="25">
        <f t="shared" si="33"/>
        <v>4729226.5999999996</v>
      </c>
      <c r="K67" s="25">
        <f t="shared" si="35"/>
        <v>9458453.1999999993</v>
      </c>
      <c r="L67" s="80"/>
      <c r="M67" s="11" t="s">
        <v>129</v>
      </c>
      <c r="N67" s="11"/>
      <c r="O67" s="45"/>
      <c r="P67" s="48" t="s">
        <v>131</v>
      </c>
      <c r="Q67" s="55" t="s">
        <v>159</v>
      </c>
      <c r="R67" s="55" t="s">
        <v>159</v>
      </c>
      <c r="S67" s="55" t="s">
        <v>159</v>
      </c>
      <c r="T67" s="55" t="s">
        <v>159</v>
      </c>
      <c r="U67" s="55" t="s">
        <v>159</v>
      </c>
      <c r="V67" s="67">
        <v>38.379983593934789</v>
      </c>
      <c r="W67" s="68">
        <v>0</v>
      </c>
      <c r="X67" s="69">
        <v>4729226.5999999996</v>
      </c>
      <c r="Y67" s="69" t="b">
        <f t="shared" si="36"/>
        <v>0</v>
      </c>
    </row>
    <row r="68" spans="1:25" s="41" customFormat="1" x14ac:dyDescent="0.2">
      <c r="A68" s="11">
        <v>82</v>
      </c>
      <c r="B68" s="11">
        <v>128</v>
      </c>
      <c r="C68" s="11" t="s">
        <v>56</v>
      </c>
      <c r="D68" s="9"/>
      <c r="E68" s="11">
        <v>166006439</v>
      </c>
      <c r="F68" s="24" t="s">
        <v>9</v>
      </c>
      <c r="G68" s="24">
        <v>1</v>
      </c>
      <c r="H68" s="25">
        <v>7744780</v>
      </c>
      <c r="I68" s="25">
        <f t="shared" si="34"/>
        <v>1471508.2</v>
      </c>
      <c r="J68" s="25">
        <f t="shared" si="33"/>
        <v>9216288.1999999993</v>
      </c>
      <c r="K68" s="25">
        <f t="shared" si="35"/>
        <v>9216288.1999999993</v>
      </c>
      <c r="L68" s="80"/>
      <c r="M68" s="11" t="s">
        <v>129</v>
      </c>
      <c r="N68" s="11"/>
      <c r="O68" s="45"/>
      <c r="P68" s="48" t="s">
        <v>131</v>
      </c>
      <c r="Q68" s="55" t="s">
        <v>159</v>
      </c>
      <c r="R68" s="55" t="s">
        <v>159</v>
      </c>
      <c r="S68" s="55" t="s">
        <v>159</v>
      </c>
      <c r="T68" s="55" t="s">
        <v>159</v>
      </c>
      <c r="U68" s="55" t="s">
        <v>159</v>
      </c>
      <c r="V68" s="67">
        <v>81.00744152835847</v>
      </c>
      <c r="W68" s="68">
        <v>0</v>
      </c>
      <c r="X68" s="69">
        <v>9216288.1999999993</v>
      </c>
      <c r="Y68" s="69" t="b">
        <f t="shared" si="36"/>
        <v>0</v>
      </c>
    </row>
    <row r="69" spans="1:25" s="41" customFormat="1" x14ac:dyDescent="0.2">
      <c r="A69" s="11">
        <v>82</v>
      </c>
      <c r="B69" s="11">
        <v>129</v>
      </c>
      <c r="C69" s="11" t="s">
        <v>57</v>
      </c>
      <c r="D69" s="9"/>
      <c r="E69" s="11">
        <v>166006440</v>
      </c>
      <c r="F69" s="24" t="s">
        <v>9</v>
      </c>
      <c r="G69" s="24">
        <v>1</v>
      </c>
      <c r="H69" s="25">
        <v>40502240</v>
      </c>
      <c r="I69" s="25">
        <f t="shared" si="34"/>
        <v>7695425.5999999996</v>
      </c>
      <c r="J69" s="25">
        <f t="shared" si="33"/>
        <v>48197665.600000001</v>
      </c>
      <c r="K69" s="25">
        <f t="shared" si="35"/>
        <v>48197665.600000001</v>
      </c>
      <c r="L69" s="80"/>
      <c r="M69" s="11" t="s">
        <v>129</v>
      </c>
      <c r="N69" s="11"/>
      <c r="O69" s="45"/>
      <c r="P69" s="48" t="s">
        <v>131</v>
      </c>
      <c r="Q69" s="55" t="s">
        <v>159</v>
      </c>
      <c r="R69" s="55" t="s">
        <v>159</v>
      </c>
      <c r="S69" s="55" t="s">
        <v>159</v>
      </c>
      <c r="T69" s="55" t="s">
        <v>159</v>
      </c>
      <c r="U69" s="55" t="s">
        <v>159</v>
      </c>
      <c r="V69" s="67">
        <v>61.55813243909472</v>
      </c>
      <c r="W69" s="68">
        <v>0</v>
      </c>
      <c r="X69" s="69">
        <v>48197665.600000001</v>
      </c>
      <c r="Y69" s="69" t="b">
        <f t="shared" si="36"/>
        <v>0</v>
      </c>
    </row>
    <row r="70" spans="1:25" s="41" customFormat="1" ht="12.75" customHeight="1" x14ac:dyDescent="0.2">
      <c r="A70" s="11">
        <v>82</v>
      </c>
      <c r="B70" s="11">
        <v>130</v>
      </c>
      <c r="C70" s="11" t="s">
        <v>58</v>
      </c>
      <c r="D70" s="9"/>
      <c r="E70" s="11">
        <v>166006041</v>
      </c>
      <c r="F70" s="24" t="s">
        <v>9</v>
      </c>
      <c r="G70" s="24">
        <v>3</v>
      </c>
      <c r="H70" s="25">
        <v>11117880</v>
      </c>
      <c r="I70" s="25">
        <f t="shared" si="34"/>
        <v>2112397.2000000002</v>
      </c>
      <c r="J70" s="25">
        <f t="shared" si="33"/>
        <v>13230277.199999999</v>
      </c>
      <c r="K70" s="25">
        <f t="shared" si="35"/>
        <v>39690831.599999994</v>
      </c>
      <c r="L70" s="80"/>
      <c r="M70" s="11" t="s">
        <v>129</v>
      </c>
      <c r="N70" s="11"/>
      <c r="O70" s="45"/>
      <c r="P70" s="48" t="s">
        <v>131</v>
      </c>
      <c r="Q70" s="55" t="s">
        <v>159</v>
      </c>
      <c r="R70" s="55" t="s">
        <v>159</v>
      </c>
      <c r="S70" s="55" t="s">
        <v>159</v>
      </c>
      <c r="T70" s="55" t="s">
        <v>159</v>
      </c>
      <c r="U70" s="55" t="s">
        <v>159</v>
      </c>
      <c r="V70" s="67">
        <v>100</v>
      </c>
      <c r="W70" s="68" t="s">
        <v>131</v>
      </c>
      <c r="X70" s="69">
        <v>13230277.199999999</v>
      </c>
      <c r="Y70" s="69" t="b">
        <f t="shared" si="36"/>
        <v>0</v>
      </c>
    </row>
    <row r="71" spans="1:25" s="41" customFormat="1" ht="12.75" customHeight="1" x14ac:dyDescent="0.2">
      <c r="A71" s="11">
        <v>82</v>
      </c>
      <c r="B71" s="11">
        <v>131</v>
      </c>
      <c r="C71" s="11" t="s">
        <v>59</v>
      </c>
      <c r="D71" s="9"/>
      <c r="E71" s="11">
        <v>166006442</v>
      </c>
      <c r="F71" s="24" t="s">
        <v>9</v>
      </c>
      <c r="G71" s="24">
        <v>3</v>
      </c>
      <c r="H71" s="25">
        <v>12189980</v>
      </c>
      <c r="I71" s="25">
        <f t="shared" si="34"/>
        <v>2316096.2000000002</v>
      </c>
      <c r="J71" s="25">
        <f t="shared" si="33"/>
        <v>14506076.199999999</v>
      </c>
      <c r="K71" s="25">
        <f t="shared" si="35"/>
        <v>43518228.599999994</v>
      </c>
      <c r="L71" s="80"/>
      <c r="M71" s="11" t="s">
        <v>129</v>
      </c>
      <c r="N71" s="11"/>
      <c r="O71" s="45"/>
      <c r="P71" s="48" t="s">
        <v>131</v>
      </c>
      <c r="Q71" s="55" t="s">
        <v>159</v>
      </c>
      <c r="R71" s="55" t="s">
        <v>159</v>
      </c>
      <c r="S71" s="55" t="s">
        <v>159</v>
      </c>
      <c r="T71" s="55" t="s">
        <v>159</v>
      </c>
      <c r="U71" s="55" t="s">
        <v>159</v>
      </c>
      <c r="V71" s="67">
        <v>63.296576368460002</v>
      </c>
      <c r="W71" s="68">
        <v>0</v>
      </c>
      <c r="X71" s="69">
        <v>14506076.199999999</v>
      </c>
      <c r="Y71" s="69" t="b">
        <f t="shared" si="36"/>
        <v>0</v>
      </c>
    </row>
    <row r="72" spans="1:25" s="41" customFormat="1" ht="12.75" customHeight="1" x14ac:dyDescent="0.2">
      <c r="A72" s="11">
        <v>82</v>
      </c>
      <c r="B72" s="11">
        <v>132</v>
      </c>
      <c r="C72" s="11" t="s">
        <v>60</v>
      </c>
      <c r="D72" s="9"/>
      <c r="E72" s="11">
        <v>166006443</v>
      </c>
      <c r="F72" s="24" t="s">
        <v>9</v>
      </c>
      <c r="G72" s="24">
        <v>2</v>
      </c>
      <c r="H72" s="25">
        <v>23332680</v>
      </c>
      <c r="I72" s="25">
        <f t="shared" si="34"/>
        <v>4433209.2</v>
      </c>
      <c r="J72" s="25">
        <f t="shared" si="33"/>
        <v>27765889.199999999</v>
      </c>
      <c r="K72" s="25">
        <f t="shared" si="35"/>
        <v>55531778.399999999</v>
      </c>
      <c r="L72" s="80"/>
      <c r="M72" s="11" t="s">
        <v>129</v>
      </c>
      <c r="N72" s="11"/>
      <c r="O72" s="45"/>
      <c r="P72" s="48" t="s">
        <v>131</v>
      </c>
      <c r="Q72" s="55" t="s">
        <v>159</v>
      </c>
      <c r="R72" s="55" t="s">
        <v>159</v>
      </c>
      <c r="S72" s="55" t="s">
        <v>159</v>
      </c>
      <c r="T72" s="55" t="s">
        <v>159</v>
      </c>
      <c r="U72" s="55" t="s">
        <v>159</v>
      </c>
      <c r="V72" s="67">
        <v>58.962591223982848</v>
      </c>
      <c r="W72" s="68">
        <v>0</v>
      </c>
      <c r="X72" s="69">
        <v>27765889.199999999</v>
      </c>
      <c r="Y72" s="69" t="b">
        <f t="shared" si="36"/>
        <v>0</v>
      </c>
    </row>
    <row r="73" spans="1:25" s="41" customFormat="1" ht="12.75" customHeight="1" x14ac:dyDescent="0.2">
      <c r="A73" s="11">
        <v>82</v>
      </c>
      <c r="B73" s="11">
        <v>133</v>
      </c>
      <c r="C73" s="11" t="s">
        <v>61</v>
      </c>
      <c r="D73" s="9"/>
      <c r="E73" s="11">
        <v>166006444</v>
      </c>
      <c r="F73" s="24" t="s">
        <v>9</v>
      </c>
      <c r="G73" s="24">
        <v>3</v>
      </c>
      <c r="H73" s="25">
        <v>3180860</v>
      </c>
      <c r="I73" s="25">
        <f t="shared" si="34"/>
        <v>604363.4</v>
      </c>
      <c r="J73" s="25">
        <f t="shared" si="33"/>
        <v>3785223.4</v>
      </c>
      <c r="K73" s="25">
        <f t="shared" si="35"/>
        <v>11355670.199999999</v>
      </c>
      <c r="L73" s="80"/>
      <c r="M73" s="11" t="s">
        <v>129</v>
      </c>
      <c r="N73" s="11"/>
      <c r="O73" s="45"/>
      <c r="P73" s="48" t="s">
        <v>131</v>
      </c>
      <c r="Q73" s="55" t="s">
        <v>159</v>
      </c>
      <c r="R73" s="55" t="s">
        <v>159</v>
      </c>
      <c r="S73" s="55" t="s">
        <v>159</v>
      </c>
      <c r="T73" s="55" t="s">
        <v>159</v>
      </c>
      <c r="U73" s="55" t="s">
        <v>159</v>
      </c>
      <c r="V73" s="67">
        <v>51.812376212722349</v>
      </c>
      <c r="W73" s="68">
        <v>0</v>
      </c>
      <c r="X73" s="69">
        <v>3785223.4</v>
      </c>
      <c r="Y73" s="69" t="b">
        <f t="shared" si="36"/>
        <v>0</v>
      </c>
    </row>
    <row r="74" spans="1:25" s="41" customFormat="1" x14ac:dyDescent="0.2">
      <c r="A74" s="11">
        <v>82</v>
      </c>
      <c r="B74" s="11">
        <v>134</v>
      </c>
      <c r="C74" s="11" t="s">
        <v>8</v>
      </c>
      <c r="D74" s="9"/>
      <c r="E74" s="11">
        <v>166006445</v>
      </c>
      <c r="F74" s="24" t="s">
        <v>9</v>
      </c>
      <c r="G74" s="24">
        <v>2</v>
      </c>
      <c r="H74" s="25">
        <v>18303400</v>
      </c>
      <c r="I74" s="25">
        <f t="shared" si="34"/>
        <v>3477646</v>
      </c>
      <c r="J74" s="25">
        <f t="shared" si="33"/>
        <v>21781046</v>
      </c>
      <c r="K74" s="25">
        <f t="shared" si="35"/>
        <v>43562092</v>
      </c>
      <c r="L74" s="80"/>
      <c r="M74" s="11" t="s">
        <v>129</v>
      </c>
      <c r="N74" s="11"/>
      <c r="O74" s="45"/>
      <c r="P74" s="48" t="s">
        <v>131</v>
      </c>
      <c r="Q74" s="55" t="s">
        <v>159</v>
      </c>
      <c r="R74" s="55" t="s">
        <v>159</v>
      </c>
      <c r="S74" s="55" t="s">
        <v>159</v>
      </c>
      <c r="T74" s="55" t="s">
        <v>159</v>
      </c>
      <c r="U74" s="55" t="s">
        <v>159</v>
      </c>
      <c r="V74" s="67">
        <v>65.33475900652337</v>
      </c>
      <c r="W74" s="68">
        <v>0</v>
      </c>
      <c r="X74" s="69">
        <v>21781046</v>
      </c>
      <c r="Y74" s="69" t="b">
        <f t="shared" si="36"/>
        <v>0</v>
      </c>
    </row>
    <row r="75" spans="1:25" s="41" customFormat="1" ht="12.75" customHeight="1" x14ac:dyDescent="0.2">
      <c r="A75" s="11">
        <v>82</v>
      </c>
      <c r="B75" s="11">
        <v>135</v>
      </c>
      <c r="C75" s="11" t="s">
        <v>62</v>
      </c>
      <c r="D75" s="9"/>
      <c r="E75" s="11">
        <v>166006446</v>
      </c>
      <c r="F75" s="24" t="s">
        <v>9</v>
      </c>
      <c r="G75" s="24">
        <v>3</v>
      </c>
      <c r="H75" s="25">
        <v>5834260</v>
      </c>
      <c r="I75" s="25">
        <f t="shared" si="34"/>
        <v>1108509.3999999999</v>
      </c>
      <c r="J75" s="25">
        <f t="shared" si="33"/>
        <v>6942769.4000000004</v>
      </c>
      <c r="K75" s="25">
        <f t="shared" si="35"/>
        <v>20828308.200000003</v>
      </c>
      <c r="L75" s="80"/>
      <c r="M75" s="11" t="s">
        <v>129</v>
      </c>
      <c r="N75" s="11"/>
      <c r="O75" s="45"/>
      <c r="P75" s="48" t="s">
        <v>131</v>
      </c>
      <c r="Q75" s="55" t="s">
        <v>159</v>
      </c>
      <c r="R75" s="55" t="s">
        <v>159</v>
      </c>
      <c r="S75" s="55" t="s">
        <v>159</v>
      </c>
      <c r="T75" s="55" t="s">
        <v>159</v>
      </c>
      <c r="U75" s="55" t="s">
        <v>159</v>
      </c>
      <c r="V75" s="67">
        <v>93.329887423597839</v>
      </c>
      <c r="W75" s="68">
        <v>0</v>
      </c>
      <c r="X75" s="69">
        <v>6942769.3999999994</v>
      </c>
      <c r="Y75" s="69" t="b">
        <f t="shared" si="36"/>
        <v>0</v>
      </c>
    </row>
    <row r="76" spans="1:25" s="41" customFormat="1" ht="12.75" customHeight="1" x14ac:dyDescent="0.2">
      <c r="A76" s="11">
        <v>82</v>
      </c>
      <c r="B76" s="11">
        <v>136</v>
      </c>
      <c r="C76" s="11" t="s">
        <v>63</v>
      </c>
      <c r="D76" s="9"/>
      <c r="E76" s="11">
        <v>166006447</v>
      </c>
      <c r="F76" s="24" t="s">
        <v>9</v>
      </c>
      <c r="G76" s="24">
        <v>2</v>
      </c>
      <c r="H76" s="25">
        <v>7211620</v>
      </c>
      <c r="I76" s="25">
        <f t="shared" si="34"/>
        <v>1370207.8</v>
      </c>
      <c r="J76" s="25">
        <f t="shared" si="33"/>
        <v>8581827.8000000007</v>
      </c>
      <c r="K76" s="25">
        <f t="shared" si="35"/>
        <v>17163655.600000001</v>
      </c>
      <c r="L76" s="80"/>
      <c r="M76" s="11" t="s">
        <v>129</v>
      </c>
      <c r="N76" s="11"/>
      <c r="O76" s="45"/>
      <c r="P76" s="48" t="s">
        <v>131</v>
      </c>
      <c r="Q76" s="55" t="s">
        <v>159</v>
      </c>
      <c r="R76" s="55" t="s">
        <v>159</v>
      </c>
      <c r="S76" s="55" t="s">
        <v>159</v>
      </c>
      <c r="T76" s="55" t="s">
        <v>159</v>
      </c>
      <c r="U76" s="55" t="s">
        <v>159</v>
      </c>
      <c r="V76" s="67">
        <v>80.945280256031225</v>
      </c>
      <c r="W76" s="68">
        <v>0</v>
      </c>
      <c r="X76" s="69">
        <v>8581827.7999999989</v>
      </c>
      <c r="Y76" s="69" t="b">
        <f t="shared" si="36"/>
        <v>0</v>
      </c>
    </row>
    <row r="77" spans="1:25" s="41" customFormat="1" ht="12.75" customHeight="1" x14ac:dyDescent="0.2">
      <c r="A77" s="11">
        <v>82</v>
      </c>
      <c r="B77" s="11">
        <v>137</v>
      </c>
      <c r="C77" s="11" t="s">
        <v>64</v>
      </c>
      <c r="D77" s="9"/>
      <c r="E77" s="11">
        <v>166006448</v>
      </c>
      <c r="F77" s="24" t="s">
        <v>9</v>
      </c>
      <c r="G77" s="24">
        <v>2</v>
      </c>
      <c r="H77" s="25">
        <v>7688800</v>
      </c>
      <c r="I77" s="25">
        <f t="shared" si="34"/>
        <v>1460872</v>
      </c>
      <c r="J77" s="25">
        <f t="shared" si="33"/>
        <v>9149672</v>
      </c>
      <c r="K77" s="25">
        <f t="shared" si="35"/>
        <v>18299344</v>
      </c>
      <c r="L77" s="80"/>
      <c r="M77" s="11" t="s">
        <v>129</v>
      </c>
      <c r="N77" s="11"/>
      <c r="O77" s="45"/>
      <c r="P77" s="48" t="s">
        <v>131</v>
      </c>
      <c r="Q77" s="55" t="s">
        <v>159</v>
      </c>
      <c r="R77" s="55" t="s">
        <v>159</v>
      </c>
      <c r="S77" s="55" t="s">
        <v>159</v>
      </c>
      <c r="T77" s="55" t="s">
        <v>159</v>
      </c>
      <c r="U77" s="55" t="s">
        <v>159</v>
      </c>
      <c r="V77" s="67">
        <v>78.232081599209238</v>
      </c>
      <c r="W77" s="68">
        <v>0</v>
      </c>
      <c r="X77" s="69">
        <v>9149672</v>
      </c>
      <c r="Y77" s="69" t="b">
        <f t="shared" si="36"/>
        <v>0</v>
      </c>
    </row>
    <row r="78" spans="1:25" s="41" customFormat="1" x14ac:dyDescent="0.2">
      <c r="A78" s="11">
        <v>82</v>
      </c>
      <c r="B78" s="11">
        <v>138</v>
      </c>
      <c r="C78" s="11" t="s">
        <v>65</v>
      </c>
      <c r="D78" s="9"/>
      <c r="E78" s="11">
        <v>166006449</v>
      </c>
      <c r="F78" s="24" t="s">
        <v>9</v>
      </c>
      <c r="G78" s="24">
        <v>3</v>
      </c>
      <c r="H78" s="25">
        <v>11565500</v>
      </c>
      <c r="I78" s="25">
        <f t="shared" si="34"/>
        <v>2197445</v>
      </c>
      <c r="J78" s="25">
        <f t="shared" si="33"/>
        <v>13762945</v>
      </c>
      <c r="K78" s="25">
        <f t="shared" si="35"/>
        <v>41288835</v>
      </c>
      <c r="L78" s="80"/>
      <c r="M78" s="11" t="s">
        <v>129</v>
      </c>
      <c r="N78" s="11"/>
      <c r="O78" s="45"/>
      <c r="P78" s="48" t="s">
        <v>131</v>
      </c>
      <c r="Q78" s="55" t="s">
        <v>159</v>
      </c>
      <c r="R78" s="55" t="s">
        <v>159</v>
      </c>
      <c r="S78" s="55" t="s">
        <v>159</v>
      </c>
      <c r="T78" s="55" t="s">
        <v>159</v>
      </c>
      <c r="U78" s="55" t="s">
        <v>159</v>
      </c>
      <c r="V78" s="67">
        <v>74.0141653192685</v>
      </c>
      <c r="W78" s="68">
        <v>0</v>
      </c>
      <c r="X78" s="69">
        <v>13762945</v>
      </c>
      <c r="Y78" s="69" t="b">
        <f t="shared" si="36"/>
        <v>0</v>
      </c>
    </row>
    <row r="79" spans="1:25" s="41" customFormat="1" x14ac:dyDescent="0.2">
      <c r="A79" s="11">
        <v>82</v>
      </c>
      <c r="B79" s="11">
        <v>139</v>
      </c>
      <c r="C79" s="11" t="s">
        <v>66</v>
      </c>
      <c r="D79" s="9"/>
      <c r="E79" s="11">
        <v>166006450</v>
      </c>
      <c r="F79" s="24" t="s">
        <v>9</v>
      </c>
      <c r="G79" s="24">
        <v>2</v>
      </c>
      <c r="H79" s="25">
        <v>4680480</v>
      </c>
      <c r="I79" s="25">
        <f t="shared" si="34"/>
        <v>889291.2</v>
      </c>
      <c r="J79" s="25">
        <f t="shared" si="33"/>
        <v>5569771.2000000002</v>
      </c>
      <c r="K79" s="25">
        <f t="shared" si="35"/>
        <v>11139542.4</v>
      </c>
      <c r="L79" s="80"/>
      <c r="M79" s="11" t="s">
        <v>129</v>
      </c>
      <c r="N79" s="11"/>
      <c r="O79" s="45"/>
      <c r="P79" s="48" t="s">
        <v>131</v>
      </c>
      <c r="Q79" s="55" t="s">
        <v>159</v>
      </c>
      <c r="R79" s="55" t="s">
        <v>159</v>
      </c>
      <c r="S79" s="55" t="s">
        <v>159</v>
      </c>
      <c r="T79" s="55" t="s">
        <v>159</v>
      </c>
      <c r="U79" s="55" t="s">
        <v>159</v>
      </c>
      <c r="V79" s="67">
        <v>100</v>
      </c>
      <c r="W79" s="68" t="s">
        <v>131</v>
      </c>
      <c r="X79" s="69">
        <v>5569771.2000000002</v>
      </c>
      <c r="Y79" s="69" t="b">
        <f t="shared" si="36"/>
        <v>0</v>
      </c>
    </row>
    <row r="80" spans="1:25" s="41" customFormat="1" x14ac:dyDescent="0.2">
      <c r="A80" s="11">
        <v>82</v>
      </c>
      <c r="B80" s="11">
        <v>140</v>
      </c>
      <c r="C80" s="11" t="s">
        <v>67</v>
      </c>
      <c r="D80" s="9"/>
      <c r="E80" s="11">
        <v>166006451</v>
      </c>
      <c r="F80" s="24" t="s">
        <v>9</v>
      </c>
      <c r="G80" s="24">
        <v>2</v>
      </c>
      <c r="H80" s="25">
        <v>20551560</v>
      </c>
      <c r="I80" s="25">
        <f t="shared" si="34"/>
        <v>3904796.4</v>
      </c>
      <c r="J80" s="25">
        <f t="shared" si="33"/>
        <v>24456356.399999999</v>
      </c>
      <c r="K80" s="25">
        <f t="shared" si="35"/>
        <v>48912712.799999997</v>
      </c>
      <c r="L80" s="80"/>
      <c r="M80" s="11" t="s">
        <v>129</v>
      </c>
      <c r="N80" s="11"/>
      <c r="O80" s="45"/>
      <c r="P80" s="48" t="s">
        <v>131</v>
      </c>
      <c r="Q80" s="55" t="s">
        <v>159</v>
      </c>
      <c r="R80" s="55" t="s">
        <v>159</v>
      </c>
      <c r="S80" s="55" t="s">
        <v>159</v>
      </c>
      <c r="T80" s="55" t="s">
        <v>159</v>
      </c>
      <c r="U80" s="55" t="s">
        <v>159</v>
      </c>
      <c r="V80" s="67">
        <v>76.663945462047664</v>
      </c>
      <c r="W80" s="68">
        <v>0</v>
      </c>
      <c r="X80" s="69">
        <v>24456356.399999999</v>
      </c>
      <c r="Y80" s="69" t="b">
        <f t="shared" si="36"/>
        <v>0</v>
      </c>
    </row>
    <row r="81" spans="1:25" s="41" customFormat="1" x14ac:dyDescent="0.2">
      <c r="A81" s="11">
        <v>82</v>
      </c>
      <c r="B81" s="11">
        <v>141</v>
      </c>
      <c r="C81" s="11" t="s">
        <v>68</v>
      </c>
      <c r="D81" s="9"/>
      <c r="E81" s="11">
        <v>166006452</v>
      </c>
      <c r="F81" s="24" t="s">
        <v>9</v>
      </c>
      <c r="G81" s="24">
        <v>3</v>
      </c>
      <c r="H81" s="25">
        <v>45578060</v>
      </c>
      <c r="I81" s="25">
        <f t="shared" si="34"/>
        <v>8659831.4000000004</v>
      </c>
      <c r="J81" s="25">
        <f t="shared" si="33"/>
        <v>54237891.399999999</v>
      </c>
      <c r="K81" s="25">
        <f t="shared" si="35"/>
        <v>162713674.19999999</v>
      </c>
      <c r="L81" s="80"/>
      <c r="M81" s="11" t="s">
        <v>129</v>
      </c>
      <c r="N81" s="11"/>
      <c r="O81" s="45"/>
      <c r="P81" s="48" t="s">
        <v>131</v>
      </c>
      <c r="Q81" s="55" t="s">
        <v>159</v>
      </c>
      <c r="R81" s="55" t="s">
        <v>159</v>
      </c>
      <c r="S81" s="55" t="s">
        <v>159</v>
      </c>
      <c r="T81" s="55" t="s">
        <v>159</v>
      </c>
      <c r="U81" s="55" t="s">
        <v>159</v>
      </c>
      <c r="V81" s="67">
        <v>68.570272385441598</v>
      </c>
      <c r="W81" s="68">
        <v>0</v>
      </c>
      <c r="X81" s="69">
        <v>54237891.399999999</v>
      </c>
      <c r="Y81" s="69" t="b">
        <f t="shared" si="36"/>
        <v>0</v>
      </c>
    </row>
    <row r="82" spans="1:25" s="41" customFormat="1" x14ac:dyDescent="0.2">
      <c r="A82" s="11">
        <v>82</v>
      </c>
      <c r="B82" s="11">
        <v>142</v>
      </c>
      <c r="C82" s="11" t="s">
        <v>69</v>
      </c>
      <c r="D82" s="9"/>
      <c r="E82" s="11">
        <v>166006453</v>
      </c>
      <c r="F82" s="24" t="s">
        <v>9</v>
      </c>
      <c r="G82" s="24">
        <v>1</v>
      </c>
      <c r="H82" s="25">
        <v>7349260</v>
      </c>
      <c r="I82" s="25">
        <f t="shared" si="34"/>
        <v>1396359.4</v>
      </c>
      <c r="J82" s="25">
        <f t="shared" si="33"/>
        <v>8745619.4000000004</v>
      </c>
      <c r="K82" s="25">
        <f t="shared" si="35"/>
        <v>8745619.4000000004</v>
      </c>
      <c r="L82" s="80"/>
      <c r="M82" s="11" t="s">
        <v>129</v>
      </c>
      <c r="N82" s="11"/>
      <c r="O82" s="45"/>
      <c r="P82" s="48" t="s">
        <v>131</v>
      </c>
      <c r="Q82" s="55" t="s">
        <v>159</v>
      </c>
      <c r="R82" s="55" t="s">
        <v>159</v>
      </c>
      <c r="S82" s="55" t="s">
        <v>159</v>
      </c>
      <c r="T82" s="55" t="s">
        <v>159</v>
      </c>
      <c r="U82" s="55" t="s">
        <v>159</v>
      </c>
      <c r="V82" s="67">
        <v>100</v>
      </c>
      <c r="W82" s="68" t="s">
        <v>131</v>
      </c>
      <c r="X82" s="69">
        <v>8745619.4000000004</v>
      </c>
      <c r="Y82" s="69" t="b">
        <f t="shared" si="36"/>
        <v>0</v>
      </c>
    </row>
    <row r="83" spans="1:25" s="41" customFormat="1" x14ac:dyDescent="0.2">
      <c r="A83" s="11">
        <v>82</v>
      </c>
      <c r="B83" s="11">
        <v>143</v>
      </c>
      <c r="C83" s="11" t="s">
        <v>70</v>
      </c>
      <c r="D83" s="9"/>
      <c r="E83" s="11">
        <v>166006454</v>
      </c>
      <c r="F83" s="24" t="s">
        <v>9</v>
      </c>
      <c r="G83" s="24">
        <v>2</v>
      </c>
      <c r="H83" s="25">
        <v>15765400</v>
      </c>
      <c r="I83" s="25">
        <f t="shared" si="34"/>
        <v>2995426</v>
      </c>
      <c r="J83" s="25">
        <f t="shared" si="33"/>
        <v>18760826</v>
      </c>
      <c r="K83" s="25">
        <f t="shared" si="35"/>
        <v>37521652</v>
      </c>
      <c r="L83" s="80"/>
      <c r="M83" s="11" t="s">
        <v>129</v>
      </c>
      <c r="N83" s="11"/>
      <c r="O83" s="45"/>
      <c r="P83" s="48" t="s">
        <v>131</v>
      </c>
      <c r="Q83" s="55" t="s">
        <v>159</v>
      </c>
      <c r="R83" s="55" t="s">
        <v>159</v>
      </c>
      <c r="S83" s="55" t="s">
        <v>159</v>
      </c>
      <c r="T83" s="55" t="s">
        <v>159</v>
      </c>
      <c r="U83" s="55" t="s">
        <v>159</v>
      </c>
      <c r="V83" s="67">
        <v>61.42004909485329</v>
      </c>
      <c r="W83" s="68">
        <v>0</v>
      </c>
      <c r="X83" s="69">
        <v>18760826</v>
      </c>
      <c r="Y83" s="69" t="b">
        <f t="shared" si="36"/>
        <v>0</v>
      </c>
    </row>
    <row r="84" spans="1:25" s="41" customFormat="1" x14ac:dyDescent="0.2">
      <c r="A84" s="11">
        <v>82</v>
      </c>
      <c r="B84" s="11">
        <v>144</v>
      </c>
      <c r="C84" s="11" t="s">
        <v>71</v>
      </c>
      <c r="D84" s="10"/>
      <c r="E84" s="22">
        <v>166006455</v>
      </c>
      <c r="F84" s="26" t="s">
        <v>9</v>
      </c>
      <c r="G84" s="26">
        <v>3</v>
      </c>
      <c r="H84" s="25">
        <v>18822600</v>
      </c>
      <c r="I84" s="25">
        <f t="shared" si="34"/>
        <v>3576294</v>
      </c>
      <c r="J84" s="25">
        <f t="shared" si="33"/>
        <v>22398894</v>
      </c>
      <c r="K84" s="25">
        <f t="shared" si="35"/>
        <v>67196682</v>
      </c>
      <c r="L84" s="80"/>
      <c r="M84" s="11" t="s">
        <v>129</v>
      </c>
      <c r="N84" s="11"/>
      <c r="O84" s="45"/>
      <c r="P84" s="48" t="s">
        <v>131</v>
      </c>
      <c r="Q84" s="55" t="s">
        <v>159</v>
      </c>
      <c r="R84" s="55" t="s">
        <v>159</v>
      </c>
      <c r="S84" s="55" t="s">
        <v>159</v>
      </c>
      <c r="T84" s="55" t="s">
        <v>159</v>
      </c>
      <c r="U84" s="55" t="s">
        <v>159</v>
      </c>
      <c r="V84" s="67">
        <v>70.413897017415223</v>
      </c>
      <c r="W84" s="68">
        <v>0</v>
      </c>
      <c r="X84" s="69">
        <v>22398894</v>
      </c>
      <c r="Y84" s="69" t="b">
        <f t="shared" si="36"/>
        <v>0</v>
      </c>
    </row>
    <row r="85" spans="1:25" s="41" customFormat="1" x14ac:dyDescent="0.2">
      <c r="A85" s="11">
        <v>82</v>
      </c>
      <c r="B85" s="11">
        <v>145</v>
      </c>
      <c r="C85" s="11" t="s">
        <v>72</v>
      </c>
      <c r="D85" s="3"/>
      <c r="E85" s="11">
        <v>166006456</v>
      </c>
      <c r="F85" s="26" t="s">
        <v>9</v>
      </c>
      <c r="G85" s="26">
        <v>2</v>
      </c>
      <c r="H85" s="25">
        <v>35627600</v>
      </c>
      <c r="I85" s="25">
        <f t="shared" si="34"/>
        <v>6769244</v>
      </c>
      <c r="J85" s="25">
        <f t="shared" ref="J85" si="37">H85+I85</f>
        <v>42396844</v>
      </c>
      <c r="K85" s="25">
        <f t="shared" si="35"/>
        <v>84793688</v>
      </c>
      <c r="L85" s="81"/>
      <c r="M85" s="11" t="s">
        <v>129</v>
      </c>
      <c r="N85" s="11"/>
      <c r="O85" s="45"/>
      <c r="P85" s="48" t="s">
        <v>131</v>
      </c>
      <c r="Q85" s="55" t="s">
        <v>159</v>
      </c>
      <c r="R85" s="55" t="s">
        <v>159</v>
      </c>
      <c r="S85" s="55" t="s">
        <v>159</v>
      </c>
      <c r="T85" s="55" t="s">
        <v>159</v>
      </c>
      <c r="U85" s="55" t="s">
        <v>159</v>
      </c>
      <c r="V85" s="67">
        <v>74.378117246179926</v>
      </c>
      <c r="W85" s="68">
        <v>0</v>
      </c>
      <c r="X85" s="69">
        <v>42396844</v>
      </c>
      <c r="Y85" s="69" t="b">
        <f t="shared" si="36"/>
        <v>0</v>
      </c>
    </row>
    <row r="86" spans="1:25" s="38" customFormat="1" ht="25.5" customHeight="1" x14ac:dyDescent="0.25">
      <c r="A86" s="70">
        <v>8</v>
      </c>
      <c r="B86" s="11" t="s">
        <v>105</v>
      </c>
      <c r="C86" s="73" t="s">
        <v>85</v>
      </c>
      <c r="D86" s="5">
        <v>41112501</v>
      </c>
      <c r="E86" s="18">
        <v>1910010202198</v>
      </c>
      <c r="F86" s="15" t="s">
        <v>9</v>
      </c>
      <c r="G86" s="16">
        <v>98</v>
      </c>
      <c r="H86" s="17">
        <v>389389</v>
      </c>
      <c r="I86" s="17">
        <f t="shared" ref="I86:I90" si="38">+H86*0.19</f>
        <v>73983.91</v>
      </c>
      <c r="J86" s="17">
        <f t="shared" ref="J86:J90" si="39">H86+I86</f>
        <v>463372.91000000003</v>
      </c>
      <c r="K86" s="17">
        <f t="shared" ref="K86:K90" si="40">J86*G86</f>
        <v>45410545.18</v>
      </c>
      <c r="L86" s="76">
        <f>+K86+K87+K88</f>
        <v>69822240.879999995</v>
      </c>
      <c r="M86" s="12" t="s">
        <v>132</v>
      </c>
      <c r="N86" s="36"/>
      <c r="O86" s="44">
        <v>0.04</v>
      </c>
      <c r="P86" s="48" t="s">
        <v>133</v>
      </c>
      <c r="Q86" s="55" t="s">
        <v>159</v>
      </c>
      <c r="R86" s="55" t="s">
        <v>159</v>
      </c>
      <c r="S86" s="55" t="s">
        <v>159</v>
      </c>
      <c r="T86" s="55" t="s">
        <v>159</v>
      </c>
      <c r="U86" s="55" t="s">
        <v>159</v>
      </c>
      <c r="V86" s="67">
        <v>100</v>
      </c>
      <c r="W86" s="68" t="s">
        <v>133</v>
      </c>
      <c r="X86" s="69">
        <v>490079.75666666665</v>
      </c>
      <c r="Y86" s="69" t="b">
        <f t="shared" ref="Y86:Y90" si="41">+X86&lt;J86</f>
        <v>0</v>
      </c>
    </row>
    <row r="87" spans="1:25" s="38" customFormat="1" ht="25.5" x14ac:dyDescent="0.25">
      <c r="A87" s="71"/>
      <c r="B87" s="11" t="s">
        <v>106</v>
      </c>
      <c r="C87" s="74"/>
      <c r="D87" s="5">
        <v>41112501</v>
      </c>
      <c r="E87" s="18">
        <v>1910020101075</v>
      </c>
      <c r="F87" s="15" t="s">
        <v>9</v>
      </c>
      <c r="G87" s="16">
        <v>20</v>
      </c>
      <c r="H87" s="17">
        <v>492864</v>
      </c>
      <c r="I87" s="17">
        <f t="shared" si="38"/>
        <v>93644.160000000003</v>
      </c>
      <c r="J87" s="17">
        <f t="shared" si="39"/>
        <v>586508.16</v>
      </c>
      <c r="K87" s="17">
        <f t="shared" si="40"/>
        <v>11730163.200000001</v>
      </c>
      <c r="L87" s="77"/>
      <c r="M87" s="12" t="s">
        <v>132</v>
      </c>
      <c r="N87" s="36"/>
      <c r="O87" s="44">
        <v>0.04</v>
      </c>
      <c r="P87" s="48" t="s">
        <v>133</v>
      </c>
      <c r="Q87" s="55" t="s">
        <v>159</v>
      </c>
      <c r="R87" s="55" t="s">
        <v>159</v>
      </c>
      <c r="S87" s="55" t="s">
        <v>159</v>
      </c>
      <c r="T87" s="55" t="s">
        <v>159</v>
      </c>
      <c r="U87" s="55" t="s">
        <v>159</v>
      </c>
      <c r="V87" s="67">
        <v>99.127239968835198</v>
      </c>
      <c r="W87" s="68">
        <v>0</v>
      </c>
      <c r="X87" s="69">
        <v>588889.35</v>
      </c>
      <c r="Y87" s="69" t="b">
        <f t="shared" si="41"/>
        <v>0</v>
      </c>
    </row>
    <row r="88" spans="1:25" s="38" customFormat="1" ht="25.5" x14ac:dyDescent="0.25">
      <c r="A88" s="72"/>
      <c r="B88" s="11" t="s">
        <v>107</v>
      </c>
      <c r="C88" s="75"/>
      <c r="D88" s="5">
        <v>41112501</v>
      </c>
      <c r="E88" s="18">
        <v>1910010202196</v>
      </c>
      <c r="F88" s="15" t="s">
        <v>9</v>
      </c>
      <c r="G88" s="16">
        <v>65</v>
      </c>
      <c r="H88" s="17">
        <v>163950</v>
      </c>
      <c r="I88" s="17">
        <f t="shared" si="38"/>
        <v>31150.5</v>
      </c>
      <c r="J88" s="17">
        <f t="shared" si="39"/>
        <v>195100.5</v>
      </c>
      <c r="K88" s="17">
        <f t="shared" si="40"/>
        <v>12681532.5</v>
      </c>
      <c r="L88" s="78"/>
      <c r="M88" s="12" t="s">
        <v>132</v>
      </c>
      <c r="N88" s="36"/>
      <c r="O88" s="44">
        <v>0.04</v>
      </c>
      <c r="P88" s="48" t="s">
        <v>133</v>
      </c>
      <c r="Q88" s="55" t="s">
        <v>159</v>
      </c>
      <c r="R88" s="55" t="s">
        <v>159</v>
      </c>
      <c r="S88" s="55" t="s">
        <v>159</v>
      </c>
      <c r="T88" s="55" t="s">
        <v>159</v>
      </c>
      <c r="U88" s="55" t="s">
        <v>159</v>
      </c>
      <c r="V88" s="67">
        <v>99.719719426654478</v>
      </c>
      <c r="W88" s="68">
        <v>0</v>
      </c>
      <c r="X88" s="69">
        <v>202053.67</v>
      </c>
      <c r="Y88" s="69" t="b">
        <f t="shared" si="41"/>
        <v>0</v>
      </c>
    </row>
    <row r="89" spans="1:25" s="38" customFormat="1" ht="18.75" customHeight="1" x14ac:dyDescent="0.25">
      <c r="A89" s="70">
        <v>9</v>
      </c>
      <c r="B89" s="11" t="s">
        <v>108</v>
      </c>
      <c r="C89" s="73" t="s">
        <v>111</v>
      </c>
      <c r="D89" s="5">
        <v>42295123</v>
      </c>
      <c r="E89" s="18">
        <v>166005032</v>
      </c>
      <c r="F89" s="15" t="s">
        <v>9</v>
      </c>
      <c r="G89" s="16">
        <v>66</v>
      </c>
      <c r="H89" s="17">
        <v>798500</v>
      </c>
      <c r="I89" s="17">
        <f t="shared" si="38"/>
        <v>151715</v>
      </c>
      <c r="J89" s="17">
        <f t="shared" si="39"/>
        <v>950215</v>
      </c>
      <c r="K89" s="17">
        <f t="shared" si="40"/>
        <v>62714190</v>
      </c>
      <c r="L89" s="76">
        <f>+K89+K90</f>
        <v>88102304.5</v>
      </c>
      <c r="M89" s="12" t="s">
        <v>132</v>
      </c>
      <c r="N89" s="36"/>
      <c r="O89" s="44">
        <v>0.04</v>
      </c>
      <c r="P89" s="48" t="s">
        <v>133</v>
      </c>
      <c r="Q89" s="55" t="s">
        <v>159</v>
      </c>
      <c r="R89" s="55" t="s">
        <v>159</v>
      </c>
      <c r="S89" s="55" t="s">
        <v>159</v>
      </c>
      <c r="T89" s="55" t="s">
        <v>159</v>
      </c>
      <c r="U89" s="55" t="s">
        <v>159</v>
      </c>
      <c r="V89" s="67">
        <v>100</v>
      </c>
      <c r="W89" s="68" t="s">
        <v>133</v>
      </c>
      <c r="X89" s="69">
        <v>834647.3566666668</v>
      </c>
      <c r="Y89" s="69" t="b">
        <f t="shared" si="41"/>
        <v>1</v>
      </c>
    </row>
    <row r="90" spans="1:25" s="38" customFormat="1" ht="18.75" customHeight="1" x14ac:dyDescent="0.25">
      <c r="A90" s="72"/>
      <c r="B90" s="11" t="s">
        <v>109</v>
      </c>
      <c r="C90" s="75"/>
      <c r="D90" s="5">
        <v>42295123</v>
      </c>
      <c r="E90" s="18">
        <v>166003021</v>
      </c>
      <c r="F90" s="15" t="s">
        <v>9</v>
      </c>
      <c r="G90" s="16">
        <v>25</v>
      </c>
      <c r="H90" s="17">
        <v>853382</v>
      </c>
      <c r="I90" s="17">
        <f t="shared" si="38"/>
        <v>162142.58000000002</v>
      </c>
      <c r="J90" s="17">
        <f t="shared" si="39"/>
        <v>1015524.5800000001</v>
      </c>
      <c r="K90" s="17">
        <f t="shared" si="40"/>
        <v>25388114.5</v>
      </c>
      <c r="L90" s="78"/>
      <c r="M90" s="12" t="s">
        <v>132</v>
      </c>
      <c r="N90" s="36"/>
      <c r="O90" s="44">
        <v>0.04</v>
      </c>
      <c r="P90" s="48" t="s">
        <v>133</v>
      </c>
      <c r="Q90" s="55" t="s">
        <v>159</v>
      </c>
      <c r="R90" s="55" t="s">
        <v>159</v>
      </c>
      <c r="S90" s="55" t="s">
        <v>159</v>
      </c>
      <c r="T90" s="55" t="s">
        <v>159</v>
      </c>
      <c r="U90" s="55" t="s">
        <v>159</v>
      </c>
      <c r="V90" s="67">
        <v>99.999999999999986</v>
      </c>
      <c r="W90" s="68" t="s">
        <v>133</v>
      </c>
      <c r="X90" s="69">
        <v>855381.91666666663</v>
      </c>
      <c r="Y90" s="69" t="b">
        <f t="shared" si="41"/>
        <v>1</v>
      </c>
    </row>
    <row r="91" spans="1:25" s="37" customFormat="1" ht="12.75" customHeight="1" x14ac:dyDescent="0.25">
      <c r="A91" s="11">
        <v>1</v>
      </c>
      <c r="B91" s="11">
        <v>1</v>
      </c>
      <c r="C91" s="12" t="s">
        <v>73</v>
      </c>
      <c r="D91" s="4">
        <v>421712101</v>
      </c>
      <c r="E91" s="12">
        <v>166003005</v>
      </c>
      <c r="F91" s="13" t="s">
        <v>9</v>
      </c>
      <c r="G91" s="14">
        <v>8</v>
      </c>
      <c r="H91" s="63">
        <v>23586588.239999998</v>
      </c>
      <c r="I91" s="63">
        <f t="shared" ref="I91:I93" si="42">+H91*0.19</f>
        <v>4481451.7655999996</v>
      </c>
      <c r="J91" s="63">
        <f t="shared" ref="J91" si="43">H91+I91</f>
        <v>28068040.005599998</v>
      </c>
      <c r="K91" s="63">
        <f t="shared" ref="K91:K93" si="44">J91*G91</f>
        <v>224544320.04479998</v>
      </c>
      <c r="L91" s="63">
        <f>+K91</f>
        <v>224544320.04479998</v>
      </c>
      <c r="M91" s="12" t="s">
        <v>134</v>
      </c>
      <c r="N91" s="12" t="s">
        <v>135</v>
      </c>
      <c r="O91" s="44"/>
      <c r="P91" s="48" t="s">
        <v>144</v>
      </c>
      <c r="Q91" s="55" t="s">
        <v>159</v>
      </c>
      <c r="R91" s="55" t="s">
        <v>159</v>
      </c>
      <c r="S91" s="55" t="s">
        <v>159</v>
      </c>
      <c r="T91" s="55" t="s">
        <v>159</v>
      </c>
      <c r="U91" s="55" t="s">
        <v>159</v>
      </c>
      <c r="V91" s="67">
        <v>59.347286082948983</v>
      </c>
      <c r="W91" s="68">
        <v>0</v>
      </c>
      <c r="X91" s="69">
        <v>28259294.666666668</v>
      </c>
      <c r="Y91" s="69" t="b">
        <f t="shared" ref="Y91:Y93" si="45">+X91&lt;J91</f>
        <v>0</v>
      </c>
    </row>
    <row r="92" spans="1:25" s="38" customFormat="1" x14ac:dyDescent="0.25">
      <c r="A92" s="11">
        <v>13</v>
      </c>
      <c r="B92" s="64">
        <v>13</v>
      </c>
      <c r="C92" s="12" t="s">
        <v>86</v>
      </c>
      <c r="D92" s="6">
        <v>42295103</v>
      </c>
      <c r="E92" s="19">
        <v>166006138</v>
      </c>
      <c r="F92" s="15" t="s">
        <v>9</v>
      </c>
      <c r="G92" s="16">
        <v>2</v>
      </c>
      <c r="H92" s="17">
        <v>62103388.549999997</v>
      </c>
      <c r="I92" s="17">
        <f t="shared" si="42"/>
        <v>11799643.8245</v>
      </c>
      <c r="J92" s="17">
        <f t="shared" ref="J92:J95" si="46">H92+I92</f>
        <v>73903032.374499992</v>
      </c>
      <c r="K92" s="17">
        <f t="shared" si="44"/>
        <v>147806064.74899998</v>
      </c>
      <c r="L92" s="17">
        <f t="shared" ref="L92:L93" si="47">+K92</f>
        <v>147806064.74899998</v>
      </c>
      <c r="M92" s="12" t="s">
        <v>136</v>
      </c>
      <c r="N92" s="12" t="s">
        <v>137</v>
      </c>
      <c r="O92" s="44"/>
      <c r="P92" s="48" t="s">
        <v>144</v>
      </c>
      <c r="Q92" s="55" t="s">
        <v>159</v>
      </c>
      <c r="R92" s="55" t="s">
        <v>159</v>
      </c>
      <c r="S92" s="55" t="s">
        <v>159</v>
      </c>
      <c r="T92" s="55" t="s">
        <v>159</v>
      </c>
      <c r="U92" s="55" t="s">
        <v>159</v>
      </c>
      <c r="V92" s="67">
        <v>73.909010557524567</v>
      </c>
      <c r="W92" s="68">
        <v>0</v>
      </c>
      <c r="X92" s="69">
        <v>75345082.446666673</v>
      </c>
      <c r="Y92" s="69" t="b">
        <f t="shared" si="45"/>
        <v>0</v>
      </c>
    </row>
    <row r="93" spans="1:25" s="38" customFormat="1" ht="25.5" x14ac:dyDescent="0.25">
      <c r="A93" s="11">
        <v>16</v>
      </c>
      <c r="B93" s="64">
        <v>16</v>
      </c>
      <c r="C93" s="12" t="s">
        <v>77</v>
      </c>
      <c r="D93" s="6">
        <v>42142103</v>
      </c>
      <c r="E93" s="19">
        <v>166009035</v>
      </c>
      <c r="F93" s="15" t="s">
        <v>9</v>
      </c>
      <c r="G93" s="16">
        <v>2</v>
      </c>
      <c r="H93" s="17">
        <v>14066433.33</v>
      </c>
      <c r="I93" s="17">
        <f t="shared" si="42"/>
        <v>2672622.3327000001</v>
      </c>
      <c r="J93" s="17">
        <f t="shared" si="46"/>
        <v>16739055.662700001</v>
      </c>
      <c r="K93" s="17">
        <f t="shared" si="44"/>
        <v>33478111.325400002</v>
      </c>
      <c r="L93" s="17">
        <f t="shared" si="47"/>
        <v>33478111.325400002</v>
      </c>
      <c r="M93" s="12" t="s">
        <v>138</v>
      </c>
      <c r="N93" s="12" t="s">
        <v>139</v>
      </c>
      <c r="O93" s="44"/>
      <c r="P93" s="48" t="s">
        <v>144</v>
      </c>
      <c r="Q93" s="55" t="s">
        <v>159</v>
      </c>
      <c r="R93" s="55" t="s">
        <v>159</v>
      </c>
      <c r="S93" s="55" t="s">
        <v>159</v>
      </c>
      <c r="T93" s="55" t="s">
        <v>159</v>
      </c>
      <c r="U93" s="55" t="s">
        <v>159</v>
      </c>
      <c r="V93" s="67">
        <v>100</v>
      </c>
      <c r="W93" s="68" t="s">
        <v>144</v>
      </c>
      <c r="X93" s="69">
        <v>32222084.421333332</v>
      </c>
      <c r="Y93" s="69" t="b">
        <f t="shared" si="45"/>
        <v>0</v>
      </c>
    </row>
    <row r="94" spans="1:25" s="38" customFormat="1" ht="25.5" x14ac:dyDescent="0.25">
      <c r="A94" s="11">
        <v>27</v>
      </c>
      <c r="B94" s="64">
        <v>27</v>
      </c>
      <c r="C94" s="62" t="s">
        <v>89</v>
      </c>
      <c r="D94" s="59">
        <v>42295108</v>
      </c>
      <c r="E94" s="61">
        <v>166007024</v>
      </c>
      <c r="F94" s="15" t="s">
        <v>9</v>
      </c>
      <c r="G94" s="16">
        <v>1</v>
      </c>
      <c r="H94" s="17">
        <v>87530625</v>
      </c>
      <c r="I94" s="17">
        <f t="shared" ref="I94:I97" si="48">+H94*0.19</f>
        <v>16630818.75</v>
      </c>
      <c r="J94" s="17">
        <f t="shared" si="46"/>
        <v>104161443.75</v>
      </c>
      <c r="K94" s="17">
        <f t="shared" ref="K94:K97" si="49">J94*G94</f>
        <v>104161443.75</v>
      </c>
      <c r="L94" s="17">
        <f t="shared" ref="L94:L95" si="50">+K94</f>
        <v>104161443.75</v>
      </c>
      <c r="M94" s="12" t="s">
        <v>140</v>
      </c>
      <c r="N94" s="12" t="s">
        <v>137</v>
      </c>
      <c r="O94" s="44"/>
      <c r="P94" s="48" t="s">
        <v>144</v>
      </c>
      <c r="Q94" s="55" t="s">
        <v>159</v>
      </c>
      <c r="R94" s="55" t="s">
        <v>159</v>
      </c>
      <c r="S94" s="55" t="s">
        <v>159</v>
      </c>
      <c r="T94" s="55" t="s">
        <v>159</v>
      </c>
      <c r="U94" s="55" t="s">
        <v>159</v>
      </c>
      <c r="V94" s="67">
        <v>84.427593199523031</v>
      </c>
      <c r="W94" s="68">
        <v>0</v>
      </c>
      <c r="X94" s="69">
        <v>216486899.95333335</v>
      </c>
      <c r="Y94" s="69" t="b">
        <f t="shared" ref="Y94:Y97" si="51">+X94&lt;J94</f>
        <v>0</v>
      </c>
    </row>
    <row r="95" spans="1:25" s="39" customFormat="1" ht="12.75" customHeight="1" x14ac:dyDescent="0.25">
      <c r="A95" s="11">
        <v>30</v>
      </c>
      <c r="B95" s="64">
        <v>30</v>
      </c>
      <c r="C95" s="62" t="s">
        <v>90</v>
      </c>
      <c r="D95" s="59">
        <v>42295112</v>
      </c>
      <c r="E95" s="61">
        <v>166006140</v>
      </c>
      <c r="F95" s="13" t="s">
        <v>9</v>
      </c>
      <c r="G95" s="14">
        <v>3</v>
      </c>
      <c r="H95" s="63">
        <v>75026250</v>
      </c>
      <c r="I95" s="63">
        <f t="shared" si="48"/>
        <v>14254987.5</v>
      </c>
      <c r="J95" s="63">
        <f t="shared" si="46"/>
        <v>89281237.5</v>
      </c>
      <c r="K95" s="63">
        <f t="shared" si="49"/>
        <v>267843712.5</v>
      </c>
      <c r="L95" s="17">
        <f t="shared" si="50"/>
        <v>267843712.5</v>
      </c>
      <c r="M95" s="12" t="s">
        <v>140</v>
      </c>
      <c r="N95" s="12" t="s">
        <v>137</v>
      </c>
      <c r="O95" s="44"/>
      <c r="P95" s="48" t="s">
        <v>144</v>
      </c>
      <c r="Q95" s="55" t="s">
        <v>159</v>
      </c>
      <c r="R95" s="55" t="s">
        <v>159</v>
      </c>
      <c r="S95" s="55" t="s">
        <v>159</v>
      </c>
      <c r="T95" s="55" t="s">
        <v>159</v>
      </c>
      <c r="U95" s="55" t="s">
        <v>159</v>
      </c>
      <c r="V95" s="67">
        <v>62.511454324319821</v>
      </c>
      <c r="W95" s="68">
        <v>0</v>
      </c>
      <c r="X95" s="69">
        <v>120626333.33333333</v>
      </c>
      <c r="Y95" s="69" t="b">
        <f t="shared" si="51"/>
        <v>0</v>
      </c>
    </row>
    <row r="96" spans="1:25" s="38" customFormat="1" x14ac:dyDescent="0.25">
      <c r="A96" s="11">
        <v>58</v>
      </c>
      <c r="B96" s="11">
        <v>58</v>
      </c>
      <c r="C96" s="12" t="s">
        <v>97</v>
      </c>
      <c r="D96" s="7">
        <v>42271714</v>
      </c>
      <c r="E96" s="21">
        <v>166003013</v>
      </c>
      <c r="F96" s="15" t="s">
        <v>9</v>
      </c>
      <c r="G96" s="16">
        <v>20</v>
      </c>
      <c r="H96" s="17">
        <v>21988633.329999998</v>
      </c>
      <c r="I96" s="17">
        <f t="shared" si="48"/>
        <v>4177840.3326999997</v>
      </c>
      <c r="J96" s="17">
        <f t="shared" ref="J96:J97" si="52">H96+I96</f>
        <v>26166473.662699997</v>
      </c>
      <c r="K96" s="17">
        <f t="shared" si="49"/>
        <v>523329473.25399995</v>
      </c>
      <c r="L96" s="17">
        <f t="shared" ref="L96" si="53">+K96</f>
        <v>523329473.25399995</v>
      </c>
      <c r="M96" s="12" t="s">
        <v>138</v>
      </c>
      <c r="N96" s="12" t="s">
        <v>141</v>
      </c>
      <c r="O96" s="44"/>
      <c r="P96" s="48" t="s">
        <v>144</v>
      </c>
      <c r="Q96" s="55" t="s">
        <v>159</v>
      </c>
      <c r="R96" s="55" t="s">
        <v>159</v>
      </c>
      <c r="S96" s="55" t="s">
        <v>159</v>
      </c>
      <c r="T96" s="55" t="s">
        <v>159</v>
      </c>
      <c r="U96" s="55" t="s">
        <v>159</v>
      </c>
      <c r="V96" s="67">
        <v>99.999999999999986</v>
      </c>
      <c r="W96" s="68" t="s">
        <v>144</v>
      </c>
      <c r="X96" s="69">
        <v>52119163.198666669</v>
      </c>
      <c r="Y96" s="69" t="b">
        <f t="shared" si="51"/>
        <v>0</v>
      </c>
    </row>
    <row r="97" spans="1:25" s="40" customFormat="1" ht="25.5" x14ac:dyDescent="0.25">
      <c r="A97" s="22">
        <v>78</v>
      </c>
      <c r="B97" s="23">
        <v>78</v>
      </c>
      <c r="C97" s="64" t="s">
        <v>99</v>
      </c>
      <c r="D97" s="59">
        <v>42281508</v>
      </c>
      <c r="E97" s="61">
        <v>166009002</v>
      </c>
      <c r="F97" s="15" t="s">
        <v>9</v>
      </c>
      <c r="G97" s="16">
        <v>1</v>
      </c>
      <c r="H97" s="17">
        <v>375561062.5</v>
      </c>
      <c r="I97" s="17">
        <f t="shared" si="48"/>
        <v>71356601.875</v>
      </c>
      <c r="J97" s="17">
        <f t="shared" si="52"/>
        <v>446917664.375</v>
      </c>
      <c r="K97" s="17">
        <f t="shared" si="49"/>
        <v>446917664.375</v>
      </c>
      <c r="L97" s="63">
        <f t="shared" ref="L97" si="54">+K97</f>
        <v>446917664.375</v>
      </c>
      <c r="M97" s="11" t="s">
        <v>142</v>
      </c>
      <c r="N97" s="11" t="s">
        <v>143</v>
      </c>
      <c r="O97" s="45"/>
      <c r="P97" s="48" t="s">
        <v>144</v>
      </c>
      <c r="Q97" s="55" t="s">
        <v>159</v>
      </c>
      <c r="R97" s="55" t="s">
        <v>159</v>
      </c>
      <c r="S97" s="55" t="s">
        <v>159</v>
      </c>
      <c r="T97" s="55" t="s">
        <v>159</v>
      </c>
      <c r="U97" s="55" t="s">
        <v>159</v>
      </c>
      <c r="V97" s="67">
        <v>88.624972137520245</v>
      </c>
      <c r="W97" s="68">
        <v>0</v>
      </c>
      <c r="X97" s="69">
        <v>448038962.37000006</v>
      </c>
      <c r="Y97" s="69" t="b">
        <f t="shared" si="51"/>
        <v>0</v>
      </c>
    </row>
    <row r="98" spans="1:25" s="37" customFormat="1" ht="38.25" x14ac:dyDescent="0.25">
      <c r="A98" s="11">
        <v>1</v>
      </c>
      <c r="B98" s="11">
        <v>1</v>
      </c>
      <c r="C98" s="12" t="s">
        <v>73</v>
      </c>
      <c r="D98" s="4">
        <v>421712101</v>
      </c>
      <c r="E98" s="12">
        <v>166003005</v>
      </c>
      <c r="F98" s="13" t="s">
        <v>9</v>
      </c>
      <c r="G98" s="14">
        <v>8</v>
      </c>
      <c r="H98" s="63">
        <v>13998000</v>
      </c>
      <c r="I98" s="63">
        <f t="shared" ref="I98:I100" si="55">+H98*0.19</f>
        <v>2659620</v>
      </c>
      <c r="J98" s="63">
        <f t="shared" ref="J98" si="56">H98+I98</f>
        <v>16657620</v>
      </c>
      <c r="K98" s="63">
        <f t="shared" ref="K98:K100" si="57">J98*G98</f>
        <v>133260960</v>
      </c>
      <c r="L98" s="63">
        <f>+K98</f>
        <v>133260960</v>
      </c>
      <c r="M98" s="12" t="s">
        <v>145</v>
      </c>
      <c r="N98" s="12"/>
      <c r="O98" s="44">
        <v>0.02</v>
      </c>
      <c r="P98" s="48" t="s">
        <v>148</v>
      </c>
      <c r="Q98" s="55" t="s">
        <v>159</v>
      </c>
      <c r="R98" s="55" t="s">
        <v>159</v>
      </c>
      <c r="S98" s="55" t="s">
        <v>159</v>
      </c>
      <c r="T98" s="55" t="s">
        <v>159</v>
      </c>
      <c r="U98" s="55" t="s">
        <v>159</v>
      </c>
      <c r="V98" s="67">
        <v>100</v>
      </c>
      <c r="W98" s="68" t="s">
        <v>148</v>
      </c>
      <c r="X98" s="69">
        <v>28259294.666666668</v>
      </c>
      <c r="Y98" s="69" t="b">
        <f t="shared" ref="Y98:Y100" si="58">+X98&lt;J98</f>
        <v>0</v>
      </c>
    </row>
    <row r="99" spans="1:25" s="38" customFormat="1" ht="38.25" x14ac:dyDescent="0.25">
      <c r="A99" s="11">
        <v>5</v>
      </c>
      <c r="B99" s="11">
        <v>5</v>
      </c>
      <c r="C99" s="12" t="s">
        <v>84</v>
      </c>
      <c r="D99" s="6">
        <v>42192201</v>
      </c>
      <c r="E99" s="19">
        <v>168001034</v>
      </c>
      <c r="F99" s="15" t="s">
        <v>9</v>
      </c>
      <c r="G99" s="16">
        <v>69</v>
      </c>
      <c r="H99" s="17">
        <v>8517000</v>
      </c>
      <c r="I99" s="17">
        <f t="shared" si="55"/>
        <v>1618230</v>
      </c>
      <c r="J99" s="17">
        <f t="shared" ref="J99:J100" si="59">H99+I99</f>
        <v>10135230</v>
      </c>
      <c r="K99" s="17">
        <f t="shared" si="57"/>
        <v>699330870</v>
      </c>
      <c r="L99" s="63">
        <f>+K99</f>
        <v>699330870</v>
      </c>
      <c r="M99" s="12" t="s">
        <v>146</v>
      </c>
      <c r="N99" s="12"/>
      <c r="O99" s="44">
        <v>0.02</v>
      </c>
      <c r="P99" s="48" t="s">
        <v>148</v>
      </c>
      <c r="Q99" s="55" t="s">
        <v>159</v>
      </c>
      <c r="R99" s="55" t="s">
        <v>159</v>
      </c>
      <c r="S99" s="55" t="s">
        <v>159</v>
      </c>
      <c r="T99" s="55" t="s">
        <v>159</v>
      </c>
      <c r="U99" s="55" t="s">
        <v>159</v>
      </c>
      <c r="V99" s="67">
        <v>77.05630515439708</v>
      </c>
      <c r="W99" s="68">
        <v>0</v>
      </c>
      <c r="X99" s="69">
        <v>12974448.223333335</v>
      </c>
      <c r="Y99" s="69" t="b">
        <f t="shared" si="58"/>
        <v>0</v>
      </c>
    </row>
    <row r="100" spans="1:25" s="38" customFormat="1" ht="38.25" x14ac:dyDescent="0.25">
      <c r="A100" s="11">
        <v>10</v>
      </c>
      <c r="B100" s="11">
        <v>10</v>
      </c>
      <c r="C100" s="12" t="s">
        <v>74</v>
      </c>
      <c r="D100" s="6">
        <v>42191808</v>
      </c>
      <c r="E100" s="19">
        <v>168001002</v>
      </c>
      <c r="F100" s="15" t="s">
        <v>9</v>
      </c>
      <c r="G100" s="16">
        <v>96</v>
      </c>
      <c r="H100" s="17">
        <v>8390000</v>
      </c>
      <c r="I100" s="17">
        <f t="shared" si="55"/>
        <v>1594100</v>
      </c>
      <c r="J100" s="17">
        <f t="shared" si="59"/>
        <v>9984100</v>
      </c>
      <c r="K100" s="17">
        <f t="shared" si="57"/>
        <v>958473600</v>
      </c>
      <c r="L100" s="17">
        <f>+K100</f>
        <v>958473600</v>
      </c>
      <c r="M100" s="12" t="s">
        <v>147</v>
      </c>
      <c r="N100" s="12"/>
      <c r="O100" s="44">
        <v>0.02</v>
      </c>
      <c r="P100" s="48" t="s">
        <v>148</v>
      </c>
      <c r="Q100" s="55" t="s">
        <v>159</v>
      </c>
      <c r="R100" s="55" t="s">
        <v>159</v>
      </c>
      <c r="S100" s="55" t="s">
        <v>159</v>
      </c>
      <c r="T100" s="55" t="s">
        <v>159</v>
      </c>
      <c r="U100" s="55" t="s">
        <v>159</v>
      </c>
      <c r="V100" s="67">
        <v>97.233631942789017</v>
      </c>
      <c r="W100" s="68">
        <v>0</v>
      </c>
      <c r="X100" s="69">
        <v>13101012.101333333</v>
      </c>
      <c r="Y100" s="69" t="b">
        <f t="shared" si="58"/>
        <v>0</v>
      </c>
    </row>
    <row r="101" spans="1:25" s="38" customFormat="1" ht="38.25" x14ac:dyDescent="0.25">
      <c r="A101" s="11">
        <v>67</v>
      </c>
      <c r="B101" s="11">
        <v>67</v>
      </c>
      <c r="C101" s="12" t="s">
        <v>101</v>
      </c>
      <c r="D101" s="6">
        <v>42192207</v>
      </c>
      <c r="E101" s="19">
        <v>168001038</v>
      </c>
      <c r="F101" s="15" t="s">
        <v>9</v>
      </c>
      <c r="G101" s="16">
        <v>4</v>
      </c>
      <c r="H101" s="17">
        <v>8390000</v>
      </c>
      <c r="I101" s="17">
        <f t="shared" ref="I101" si="60">+H101*0.19</f>
        <v>1594100</v>
      </c>
      <c r="J101" s="17">
        <f t="shared" ref="J101" si="61">H101+I101</f>
        <v>9984100</v>
      </c>
      <c r="K101" s="17">
        <f t="shared" ref="K101" si="62">J101*G101</f>
        <v>39936400</v>
      </c>
      <c r="L101" s="17">
        <f t="shared" ref="L101" si="63">+K101</f>
        <v>39936400</v>
      </c>
      <c r="M101" s="12" t="s">
        <v>147</v>
      </c>
      <c r="N101" s="12"/>
      <c r="O101" s="44">
        <v>0.02</v>
      </c>
      <c r="P101" s="48" t="s">
        <v>148</v>
      </c>
      <c r="Q101" s="55" t="s">
        <v>159</v>
      </c>
      <c r="R101" s="55" t="s">
        <v>159</v>
      </c>
      <c r="S101" s="55" t="s">
        <v>159</v>
      </c>
      <c r="T101" s="55" t="s">
        <v>159</v>
      </c>
      <c r="U101" s="55" t="s">
        <v>159</v>
      </c>
      <c r="V101" s="67">
        <v>89.749702026221698</v>
      </c>
      <c r="W101" s="68">
        <v>0</v>
      </c>
      <c r="X101" s="69">
        <v>18944934.8508</v>
      </c>
      <c r="Y101" s="69" t="b">
        <f t="shared" ref="Y101" si="64">+X101&lt;J101</f>
        <v>0</v>
      </c>
    </row>
  </sheetData>
  <sheetProtection password="CC3D" sheet="1" formatCells="0" formatColumns="0" formatRows="0" insertColumns="0" insertRows="0" insertHyperlinks="0" deleteColumns="0" deleteRows="0" sort="0" autoFilter="0" pivotTables="0"/>
  <autoFilter ref="A2:Y101"/>
  <mergeCells count="8">
    <mergeCell ref="L22:L85"/>
    <mergeCell ref="A1:P1"/>
    <mergeCell ref="A86:A88"/>
    <mergeCell ref="C86:C88"/>
    <mergeCell ref="L86:L88"/>
    <mergeCell ref="A89:A90"/>
    <mergeCell ref="C89:C90"/>
    <mergeCell ref="L89:L90"/>
  </mergeCells>
  <conditionalFormatting sqref="V3:V101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11811023622047245" right="0.11811023622047245" top="0.15748031496062992" bottom="0.15748031496062992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Derby Leonardo Giraldo Orjuela</cp:lastModifiedBy>
  <cp:lastPrinted>2019-04-12T12:51:27Z</cp:lastPrinted>
  <dcterms:created xsi:type="dcterms:W3CDTF">2018-04-23T18:47:19Z</dcterms:created>
  <dcterms:modified xsi:type="dcterms:W3CDTF">2019-08-13T21:40:08Z</dcterms:modified>
</cp:coreProperties>
</file>